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1005" windowWidth="15225" windowHeight="8190" tabRatio="865" firstSheet="9" activeTab="13"/>
  </bookViews>
  <sheets>
    <sheet name="ปร.1" sheetId="6" state="hidden" r:id="rId1"/>
    <sheet name="ปร.2" sheetId="5" state="hidden" r:id="rId2"/>
    <sheet name="ปร.3" sheetId="11" state="hidden" r:id="rId3"/>
    <sheet name="แบ่งงวด" sheetId="20" state="hidden" r:id="rId4"/>
    <sheet name="ปร.6" sheetId="12" state="hidden" r:id="rId5"/>
    <sheet name="BOQ ผู้ออกแบบ" sheetId="17" state="hidden" r:id="rId6"/>
    <sheet name="แผนงาน" sheetId="19" state="hidden" r:id="rId7"/>
    <sheet name="หาค่า F" sheetId="9" state="hidden" r:id="rId8"/>
    <sheet name="ข้อกำหนดการใช้งาน" sheetId="13" state="hidden" r:id="rId9"/>
    <sheet name="แบบปร.6 B " sheetId="28" r:id="rId10"/>
    <sheet name="แบบปร.5.1 B" sheetId="29" r:id="rId11"/>
    <sheet name="แบบปร.5.2 ครุภัณฑ์ B" sheetId="30" r:id="rId12"/>
    <sheet name="แบบปร.4.1 B" sheetId="31" r:id="rId13"/>
    <sheet name="แบบปร.4.2 ครุภัณฑ์ B" sheetId="32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12">#REF!</definedName>
    <definedName name="_day1" localSheetId="13">#REF!</definedName>
    <definedName name="_day1" localSheetId="10">#REF!</definedName>
    <definedName name="_day1" localSheetId="11">#REF!</definedName>
    <definedName name="_day1" localSheetId="9">#REF!</definedName>
    <definedName name="_day1" localSheetId="14">#REF!</definedName>
    <definedName name="_day1">#REF!</definedName>
    <definedName name="_day10" localSheetId="12">#REF!</definedName>
    <definedName name="_day10" localSheetId="13">#REF!</definedName>
    <definedName name="_day10" localSheetId="10">#REF!</definedName>
    <definedName name="_day10" localSheetId="11">#REF!</definedName>
    <definedName name="_day10" localSheetId="9">#REF!</definedName>
    <definedName name="_day10" localSheetId="14">#REF!</definedName>
    <definedName name="_day10">#REF!</definedName>
    <definedName name="_day11" localSheetId="12">#REF!</definedName>
    <definedName name="_day11" localSheetId="13">#REF!</definedName>
    <definedName name="_day11" localSheetId="10">#REF!</definedName>
    <definedName name="_day11" localSheetId="11">#REF!</definedName>
    <definedName name="_day11" localSheetId="9">#REF!</definedName>
    <definedName name="_day11" localSheetId="14">#REF!</definedName>
    <definedName name="_day11">#REF!</definedName>
    <definedName name="_day12" localSheetId="12">#REF!</definedName>
    <definedName name="_day12" localSheetId="13">#REF!</definedName>
    <definedName name="_day12" localSheetId="10">#REF!</definedName>
    <definedName name="_day12" localSheetId="11">#REF!</definedName>
    <definedName name="_day12" localSheetId="9">#REF!</definedName>
    <definedName name="_day12" localSheetId="14">#REF!</definedName>
    <definedName name="_day12">#REF!</definedName>
    <definedName name="_day13" localSheetId="12">#REF!</definedName>
    <definedName name="_day13" localSheetId="13">#REF!</definedName>
    <definedName name="_day13" localSheetId="10">#REF!</definedName>
    <definedName name="_day13" localSheetId="11">#REF!</definedName>
    <definedName name="_day13" localSheetId="9">#REF!</definedName>
    <definedName name="_day13" localSheetId="14">#REF!</definedName>
    <definedName name="_day13">#REF!</definedName>
    <definedName name="_day19" localSheetId="12">#REF!</definedName>
    <definedName name="_day19" localSheetId="13">#REF!</definedName>
    <definedName name="_day19" localSheetId="10">#REF!</definedName>
    <definedName name="_day19" localSheetId="11">#REF!</definedName>
    <definedName name="_day19" localSheetId="9">#REF!</definedName>
    <definedName name="_day19" localSheetId="14">#REF!</definedName>
    <definedName name="_day19">#REF!</definedName>
    <definedName name="_day2" localSheetId="12">#REF!</definedName>
    <definedName name="_day2" localSheetId="13">#REF!</definedName>
    <definedName name="_day2" localSheetId="10">#REF!</definedName>
    <definedName name="_day2" localSheetId="11">#REF!</definedName>
    <definedName name="_day2" localSheetId="9">#REF!</definedName>
    <definedName name="_day2" localSheetId="14">#REF!</definedName>
    <definedName name="_day2">#REF!</definedName>
    <definedName name="_day3" localSheetId="12">#REF!</definedName>
    <definedName name="_day3" localSheetId="13">#REF!</definedName>
    <definedName name="_day3" localSheetId="10">#REF!</definedName>
    <definedName name="_day3" localSheetId="11">#REF!</definedName>
    <definedName name="_day3" localSheetId="9">#REF!</definedName>
    <definedName name="_day3" localSheetId="14">#REF!</definedName>
    <definedName name="_day3">#REF!</definedName>
    <definedName name="_day4" localSheetId="12">#REF!</definedName>
    <definedName name="_day4" localSheetId="13">#REF!</definedName>
    <definedName name="_day4" localSheetId="10">#REF!</definedName>
    <definedName name="_day4" localSheetId="11">#REF!</definedName>
    <definedName name="_day4" localSheetId="9">#REF!</definedName>
    <definedName name="_day4" localSheetId="14">#REF!</definedName>
    <definedName name="_day4">#REF!</definedName>
    <definedName name="_day5" localSheetId="12">#REF!</definedName>
    <definedName name="_day5" localSheetId="13">#REF!</definedName>
    <definedName name="_day5" localSheetId="10">#REF!</definedName>
    <definedName name="_day5" localSheetId="11">#REF!</definedName>
    <definedName name="_day5" localSheetId="9">#REF!</definedName>
    <definedName name="_day5" localSheetId="14">#REF!</definedName>
    <definedName name="_day5">#REF!</definedName>
    <definedName name="_day6" localSheetId="12">#REF!</definedName>
    <definedName name="_day6" localSheetId="13">#REF!</definedName>
    <definedName name="_day6" localSheetId="10">#REF!</definedName>
    <definedName name="_day6" localSheetId="11">#REF!</definedName>
    <definedName name="_day6" localSheetId="9">#REF!</definedName>
    <definedName name="_day6" localSheetId="14">#REF!</definedName>
    <definedName name="_day6">#REF!</definedName>
    <definedName name="_day7" localSheetId="12">#REF!</definedName>
    <definedName name="_day7" localSheetId="13">#REF!</definedName>
    <definedName name="_day7" localSheetId="10">#REF!</definedName>
    <definedName name="_day7" localSheetId="11">#REF!</definedName>
    <definedName name="_day7" localSheetId="9">#REF!</definedName>
    <definedName name="_day7" localSheetId="14">#REF!</definedName>
    <definedName name="_day7">#REF!</definedName>
    <definedName name="_day8" localSheetId="12">#REF!</definedName>
    <definedName name="_day8" localSheetId="13">#REF!</definedName>
    <definedName name="_day8" localSheetId="10">#REF!</definedName>
    <definedName name="_day8" localSheetId="11">#REF!</definedName>
    <definedName name="_day8" localSheetId="9">#REF!</definedName>
    <definedName name="_day8" localSheetId="14">#REF!</definedName>
    <definedName name="_day8">#REF!</definedName>
    <definedName name="_day9" localSheetId="12">#REF!</definedName>
    <definedName name="_day9" localSheetId="13">#REF!</definedName>
    <definedName name="_day9" localSheetId="10">#REF!</definedName>
    <definedName name="_day9" localSheetId="11">#REF!</definedName>
    <definedName name="_day9" localSheetId="9">#REF!</definedName>
    <definedName name="_day9" localSheetId="1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2">#REF!</definedName>
    <definedName name="cost1" localSheetId="13">#REF!</definedName>
    <definedName name="cost1" localSheetId="10">#REF!</definedName>
    <definedName name="cost1" localSheetId="11">#REF!</definedName>
    <definedName name="cost1" localSheetId="9">#REF!</definedName>
    <definedName name="cost1" localSheetId="14">#REF!</definedName>
    <definedName name="cost1">#REF!</definedName>
    <definedName name="cost10" localSheetId="12">#REF!</definedName>
    <definedName name="cost10" localSheetId="13">#REF!</definedName>
    <definedName name="cost10" localSheetId="10">#REF!</definedName>
    <definedName name="cost10" localSheetId="11">#REF!</definedName>
    <definedName name="cost10" localSheetId="9">#REF!</definedName>
    <definedName name="cost10" localSheetId="14">#REF!</definedName>
    <definedName name="cost10">#REF!</definedName>
    <definedName name="cost11" localSheetId="12">#REF!</definedName>
    <definedName name="cost11" localSheetId="13">#REF!</definedName>
    <definedName name="cost11" localSheetId="10">#REF!</definedName>
    <definedName name="cost11" localSheetId="11">#REF!</definedName>
    <definedName name="cost11" localSheetId="9">#REF!</definedName>
    <definedName name="cost11" localSheetId="14">#REF!</definedName>
    <definedName name="cost11">#REF!</definedName>
    <definedName name="cost12" localSheetId="12">#REF!</definedName>
    <definedName name="cost12" localSheetId="13">#REF!</definedName>
    <definedName name="cost12" localSheetId="10">#REF!</definedName>
    <definedName name="cost12" localSheetId="11">#REF!</definedName>
    <definedName name="cost12" localSheetId="9">#REF!</definedName>
    <definedName name="cost12" localSheetId="14">#REF!</definedName>
    <definedName name="cost12">#REF!</definedName>
    <definedName name="cost13" localSheetId="12">#REF!</definedName>
    <definedName name="cost13" localSheetId="13">#REF!</definedName>
    <definedName name="cost13" localSheetId="10">#REF!</definedName>
    <definedName name="cost13" localSheetId="11">#REF!</definedName>
    <definedName name="cost13" localSheetId="9">#REF!</definedName>
    <definedName name="cost13" localSheetId="14">#REF!</definedName>
    <definedName name="cost13">#REF!</definedName>
    <definedName name="cost2" localSheetId="12">#REF!</definedName>
    <definedName name="cost2" localSheetId="13">#REF!</definedName>
    <definedName name="cost2" localSheetId="10">#REF!</definedName>
    <definedName name="cost2" localSheetId="11">#REF!</definedName>
    <definedName name="cost2" localSheetId="9">#REF!</definedName>
    <definedName name="cost2" localSheetId="14">#REF!</definedName>
    <definedName name="cost2">#REF!</definedName>
    <definedName name="cost3" localSheetId="12">#REF!</definedName>
    <definedName name="cost3" localSheetId="13">#REF!</definedName>
    <definedName name="cost3" localSheetId="10">#REF!</definedName>
    <definedName name="cost3" localSheetId="11">#REF!</definedName>
    <definedName name="cost3" localSheetId="9">#REF!</definedName>
    <definedName name="cost3" localSheetId="14">#REF!</definedName>
    <definedName name="cost3">#REF!</definedName>
    <definedName name="cost4" localSheetId="12">#REF!</definedName>
    <definedName name="cost4" localSheetId="13">#REF!</definedName>
    <definedName name="cost4" localSheetId="10">#REF!</definedName>
    <definedName name="cost4" localSheetId="11">#REF!</definedName>
    <definedName name="cost4" localSheetId="9">#REF!</definedName>
    <definedName name="cost4" localSheetId="14">#REF!</definedName>
    <definedName name="cost4">#REF!</definedName>
    <definedName name="cost5" localSheetId="12">#REF!</definedName>
    <definedName name="cost5" localSheetId="13">#REF!</definedName>
    <definedName name="cost5" localSheetId="10">#REF!</definedName>
    <definedName name="cost5" localSheetId="11">#REF!</definedName>
    <definedName name="cost5" localSheetId="9">#REF!</definedName>
    <definedName name="cost5" localSheetId="14">#REF!</definedName>
    <definedName name="cost5">#REF!</definedName>
    <definedName name="cost6" localSheetId="12">#REF!</definedName>
    <definedName name="cost6" localSheetId="13">#REF!</definedName>
    <definedName name="cost6" localSheetId="10">#REF!</definedName>
    <definedName name="cost6" localSheetId="11">#REF!</definedName>
    <definedName name="cost6" localSheetId="9">#REF!</definedName>
    <definedName name="cost6" localSheetId="14">#REF!</definedName>
    <definedName name="cost6">#REF!</definedName>
    <definedName name="cost7" localSheetId="12">#REF!</definedName>
    <definedName name="cost7" localSheetId="13">#REF!</definedName>
    <definedName name="cost7" localSheetId="10">#REF!</definedName>
    <definedName name="cost7" localSheetId="11">#REF!</definedName>
    <definedName name="cost7" localSheetId="9">#REF!</definedName>
    <definedName name="cost7" localSheetId="14">#REF!</definedName>
    <definedName name="cost7">#REF!</definedName>
    <definedName name="cost8" localSheetId="12">#REF!</definedName>
    <definedName name="cost8" localSheetId="13">#REF!</definedName>
    <definedName name="cost8" localSheetId="10">#REF!</definedName>
    <definedName name="cost8" localSheetId="11">#REF!</definedName>
    <definedName name="cost8" localSheetId="9">#REF!</definedName>
    <definedName name="cost8" localSheetId="14">#REF!</definedName>
    <definedName name="cost8">#REF!</definedName>
    <definedName name="cost9" localSheetId="12">#REF!</definedName>
    <definedName name="cost9" localSheetId="13">#REF!</definedName>
    <definedName name="cost9" localSheetId="10">#REF!</definedName>
    <definedName name="cost9" localSheetId="11">#REF!</definedName>
    <definedName name="cost9" localSheetId="9">#REF!</definedName>
    <definedName name="cost9" localSheetId="1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2">#REF!</definedName>
    <definedName name="LLOOO" localSheetId="13">#REF!</definedName>
    <definedName name="LLOOO" localSheetId="10">#REF!</definedName>
    <definedName name="LLOOO" localSheetId="11">#REF!</definedName>
    <definedName name="LLOOO" localSheetId="9">#REF!</definedName>
    <definedName name="LLOOO" localSheetId="14">#REF!</definedName>
    <definedName name="LLOOO">#REF!</definedName>
    <definedName name="nuy">#REF!</definedName>
    <definedName name="PercentA">#REF!</definedName>
    <definedName name="_xlnm.Print_Area" localSheetId="12">'แบบปร.4.1 B'!$A$1:$K$183</definedName>
    <definedName name="_xlnm.Print_Area" localSheetId="13">'แบบปร.4.2 ครุภัณฑ์ B'!$A$1:$K$134</definedName>
    <definedName name="_xlnm.Print_Area" localSheetId="10">'แบบปร.5.1 B'!$A$1:$H$31</definedName>
    <definedName name="_xlnm.Print_Area" localSheetId="11">'แบบปร.5.2 ครุภัณฑ์ B'!$A$1:$F$39</definedName>
    <definedName name="_xlnm.Print_Area" localSheetId="9">'แบบปร.6 B '!$A$1:$F$34</definedName>
    <definedName name="_xlnm.Print_Area" localSheetId="4">ปร.6!$A$1:$D$35</definedName>
    <definedName name="_xlnm.Print_Area" localSheetId="14">'ปรับลด Truus'!$A$1:$Q$50</definedName>
    <definedName name="_xlnm.Print_Area" localSheetId="7">#REF!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0">#REF!</definedName>
    <definedName name="PRINT_AREA_MI" localSheetId="11">#REF!</definedName>
    <definedName name="PRINT_AREA_MI" localSheetId="9">#REF!</definedName>
    <definedName name="PRINT_AREA_MI" localSheetId="14">#REF!</definedName>
    <definedName name="PRINT_AREA_MI">#REF!</definedName>
    <definedName name="_xlnm.Print_Titles" localSheetId="12">'แบบปร.4.1 B'!$1:$6</definedName>
    <definedName name="_xlnm.Print_Titles" localSheetId="13">'แบบปร.4.2 ครุภัณฑ์ B'!$1:$6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4">'ปรับลด Truus'!$1:$6</definedName>
    <definedName name="s">#REF!</definedName>
    <definedName name="กกกกก" localSheetId="12">#REF!</definedName>
    <definedName name="กกกกก" localSheetId="13">#REF!</definedName>
    <definedName name="กกกกก" localSheetId="10">#REF!</definedName>
    <definedName name="กกกกก" localSheetId="11">#REF!</definedName>
    <definedName name="กกกกก" localSheetId="9">#REF!</definedName>
    <definedName name="กกกกก" localSheetId="14">#REF!</definedName>
    <definedName name="กกกกก">#REF!</definedName>
    <definedName name="งานทั่วไป" localSheetId="12">[1]ภูมิทัศน์!#REF!</definedName>
    <definedName name="งานทั่วไป" localSheetId="13">[1]ภูมิทัศน์!#REF!</definedName>
    <definedName name="งานทั่วไป" localSheetId="10">[1]ภูมิทัศน์!#REF!</definedName>
    <definedName name="งานทั่วไป" localSheetId="11">[1]ภูมิทัศน์!#REF!</definedName>
    <definedName name="งานทั่วไป" localSheetId="9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12">[1]ภูมิทัศน์!#REF!</definedName>
    <definedName name="งานบัวเชิงผนัง" localSheetId="13">[1]ภูมิทัศน์!#REF!</definedName>
    <definedName name="งานบัวเชิงผนัง" localSheetId="10">[1]ภูมิทัศน์!#REF!</definedName>
    <definedName name="งานบัวเชิงผนัง" localSheetId="11">[1]ภูมิทัศน์!#REF!</definedName>
    <definedName name="งานบัวเชิงผนัง" localSheetId="9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12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10">[1]ภูมิทัศน์!#REF!</definedName>
    <definedName name="งานประตูหน้าต่าง" localSheetId="11">[1]ภูมิทัศน์!#REF!</definedName>
    <definedName name="งานประตูหน้าต่าง" localSheetId="9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12">[1]ภูมิทัศน์!#REF!</definedName>
    <definedName name="งานผนัง" localSheetId="13">[1]ภูมิทัศน์!#REF!</definedName>
    <definedName name="งานผนัง" localSheetId="10">[1]ภูมิทัศน์!#REF!</definedName>
    <definedName name="งานผนัง" localSheetId="11">[1]ภูมิทัศน์!#REF!</definedName>
    <definedName name="งานผนัง" localSheetId="9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12">[1]ภูมิทัศน์!#REF!</definedName>
    <definedName name="งานฝ้าเพดาน" localSheetId="13">[1]ภูมิทัศน์!#REF!</definedName>
    <definedName name="งานฝ้าเพดาน" localSheetId="10">[1]ภูมิทัศน์!#REF!</definedName>
    <definedName name="งานฝ้าเพดาน" localSheetId="11">[1]ภูมิทัศน์!#REF!</definedName>
    <definedName name="งานฝ้าเพดาน" localSheetId="9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12">[1]ภูมิทัศน์!#REF!</definedName>
    <definedName name="งานพื้น" localSheetId="13">[1]ภูมิทัศน์!#REF!</definedName>
    <definedName name="งานพื้น" localSheetId="10">[1]ภูมิทัศน์!#REF!</definedName>
    <definedName name="งานพื้น" localSheetId="11">[1]ภูมิทัศน์!#REF!</definedName>
    <definedName name="งานพื้น" localSheetId="9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12">[1]ภูมิทัศน์!#REF!</definedName>
    <definedName name="งานสุขภัณฑ์" localSheetId="13">[1]ภูมิทัศน์!#REF!</definedName>
    <definedName name="งานสุขภัณฑ์" localSheetId="10">[1]ภูมิทัศน์!#REF!</definedName>
    <definedName name="งานสุขภัณฑ์" localSheetId="11">[1]ภูมิทัศน์!#REF!</definedName>
    <definedName name="งานสุขภัณฑ์" localSheetId="9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12">[1]ภูมิทัศน์!#REF!</definedName>
    <definedName name="งานหลังคา" localSheetId="13">[1]ภูมิทัศน์!#REF!</definedName>
    <definedName name="งานหลังคา" localSheetId="10">[1]ภูมิทัศน์!#REF!</definedName>
    <definedName name="งานหลังคา" localSheetId="11">[1]ภูมิทัศน์!#REF!</definedName>
    <definedName name="งานหลังคา" localSheetId="9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12">#REF!</definedName>
    <definedName name="จัดสร้าง" localSheetId="13">#REF!</definedName>
    <definedName name="จัดสร้าง" localSheetId="10">#REF!</definedName>
    <definedName name="จัดสร้าง" localSheetId="11">#REF!</definedName>
    <definedName name="จัดสร้าง" localSheetId="9">#REF!</definedName>
    <definedName name="จัดสร้าง" localSheetId="14">#REF!</definedName>
    <definedName name="จัดสร้าง">#REF!</definedName>
    <definedName name="ใช่" localSheetId="12">#REF!</definedName>
    <definedName name="ใช่" localSheetId="13">#REF!</definedName>
    <definedName name="ใช่" localSheetId="10">#REF!</definedName>
    <definedName name="ใช่" localSheetId="11">#REF!</definedName>
    <definedName name="ใช่" localSheetId="9">#REF!</definedName>
    <definedName name="ใช่" localSheetId="14">#REF!</definedName>
    <definedName name="ใช่">#REF!</definedName>
    <definedName name="ด27" localSheetId="12">[2]LpC!#REF!</definedName>
    <definedName name="ด27" localSheetId="13">[2]LpC!#REF!</definedName>
    <definedName name="ด27" localSheetId="10">[2]LpC!#REF!</definedName>
    <definedName name="ด27" localSheetId="11">[2]LpC!#REF!</definedName>
    <definedName name="ด27" localSheetId="9">[2]LpC!#REF!</definedName>
    <definedName name="ด27" localSheetId="14">[2]LpC!#REF!</definedName>
    <definedName name="ด27">[2]LpC!#REF!</definedName>
    <definedName name="ดด" localSheetId="12">#REF!</definedName>
    <definedName name="ดด" localSheetId="13">#REF!</definedName>
    <definedName name="ดด" localSheetId="10">#REF!</definedName>
    <definedName name="ดด" localSheetId="11">#REF!</definedName>
    <definedName name="ดด" localSheetId="9">#REF!</definedName>
    <definedName name="ดด" localSheetId="14">#REF!</definedName>
    <definedName name="ดด">#REF!</definedName>
    <definedName name="วววววววว" localSheetId="12">#REF!</definedName>
    <definedName name="วววววววว" localSheetId="13">#REF!</definedName>
    <definedName name="วววววววว" localSheetId="10">#REF!</definedName>
    <definedName name="วววววววว" localSheetId="11">#REF!</definedName>
    <definedName name="วววววววว" localSheetId="9">#REF!</definedName>
    <definedName name="วววววววว" localSheetId="14">#REF!</definedName>
    <definedName name="วววววววว">#REF!</definedName>
    <definedName name="ววววววววว" localSheetId="12">#REF!</definedName>
    <definedName name="ววววววววว" localSheetId="13">#REF!</definedName>
    <definedName name="ววววววววว" localSheetId="10">#REF!</definedName>
    <definedName name="ววววววววว" localSheetId="11">#REF!</definedName>
    <definedName name="ววววววววว" localSheetId="9">#REF!</definedName>
    <definedName name="ววววววววว" localSheetId="14">#REF!</definedName>
    <definedName name="ววววววววว">#REF!</definedName>
    <definedName name="ศาลปกครอง" localSheetId="12">#REF!</definedName>
    <definedName name="ศาลปกครอง" localSheetId="13">#REF!</definedName>
    <definedName name="ศาลปกครอง" localSheetId="10">#REF!</definedName>
    <definedName name="ศาลปกครอง" localSheetId="11">#REF!</definedName>
    <definedName name="ศาลปกครอง" localSheetId="9">#REF!</definedName>
    <definedName name="ศาลปกครอง" localSheetId="14">#REF!</definedName>
    <definedName name="ศาลปกครอง">#REF!</definedName>
  </definedNames>
  <calcPr calcId="145621"/>
</workbook>
</file>

<file path=xl/calcChain.xml><?xml version="1.0" encoding="utf-8"?>
<calcChain xmlns="http://schemas.openxmlformats.org/spreadsheetml/2006/main">
  <c r="C9" i="31" l="1"/>
  <c r="B12" i="32" l="1"/>
  <c r="C134" i="32"/>
  <c r="C10" i="31" l="1"/>
  <c r="C94" i="31" l="1"/>
  <c r="C14" i="31" l="1"/>
  <c r="C13" i="31"/>
  <c r="C183" i="31" l="1"/>
  <c r="C161" i="31"/>
  <c r="C12" i="31" l="1"/>
  <c r="C139" i="31"/>
  <c r="B11" i="32" l="1"/>
  <c r="C113" i="32" l="1"/>
  <c r="B10" i="32" l="1"/>
  <c r="C92" i="32"/>
  <c r="C11" i="31"/>
  <c r="C116" i="31"/>
  <c r="C72" i="31"/>
  <c r="C50" i="31"/>
  <c r="C28" i="31"/>
  <c r="C8" i="31"/>
  <c r="C71" i="32"/>
  <c r="B3" i="30"/>
  <c r="B3" i="29"/>
  <c r="B3" i="28"/>
  <c r="C49" i="32"/>
  <c r="N29" i="32"/>
  <c r="C27" i="32"/>
  <c r="N28" i="31"/>
  <c r="G8" i="22"/>
  <c r="H8" i="22" s="1"/>
  <c r="I8" i="22"/>
  <c r="M8" i="22"/>
  <c r="O8" i="22"/>
  <c r="P8" i="22" s="1"/>
  <c r="D11" i="22"/>
  <c r="H11" i="22" s="1"/>
  <c r="I9" i="22" s="1"/>
  <c r="I10" i="22" s="1"/>
  <c r="G13" i="22"/>
  <c r="H13" i="22"/>
  <c r="I13" i="22"/>
  <c r="M13" i="22"/>
  <c r="O13" i="22"/>
  <c r="D17" i="22"/>
  <c r="H17" i="22" s="1"/>
  <c r="I14" i="22" s="1"/>
  <c r="I15" i="22" s="1"/>
  <c r="M19" i="22"/>
  <c r="O19" i="22"/>
  <c r="D20" i="22"/>
  <c r="E20" i="22"/>
  <c r="H20" i="22" s="1"/>
  <c r="D21" i="22"/>
  <c r="H21" i="22" s="1"/>
  <c r="I19" i="22" s="1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 s="1"/>
  <c r="I31" i="22"/>
  <c r="M31" i="22"/>
  <c r="O31" i="22"/>
  <c r="D34" i="22"/>
  <c r="H34" i="22" s="1"/>
  <c r="I32" i="22" s="1"/>
  <c r="I33" i="22" s="1"/>
  <c r="M36" i="22"/>
  <c r="P36" i="22" s="1"/>
  <c r="O36" i="22"/>
  <c r="D37" i="22"/>
  <c r="E37" i="22"/>
  <c r="D38" i="22"/>
  <c r="E38" i="22"/>
  <c r="H38" i="22" s="1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H12" i="17"/>
  <c r="I12" i="17" s="1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I35" i="17" s="1"/>
  <c r="H35" i="17"/>
  <c r="F36" i="17"/>
  <c r="H36" i="17"/>
  <c r="F37" i="17"/>
  <c r="H37" i="17"/>
  <c r="F40" i="17"/>
  <c r="H40" i="17"/>
  <c r="I40" i="17" s="1"/>
  <c r="F41" i="17"/>
  <c r="I41" i="17" s="1"/>
  <c r="H41" i="17"/>
  <c r="F42" i="17"/>
  <c r="H42" i="17"/>
  <c r="F43" i="17"/>
  <c r="I43" i="17" s="1"/>
  <c r="H43" i="17"/>
  <c r="F44" i="17"/>
  <c r="I44" i="17" s="1"/>
  <c r="H44" i="17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H54" i="17"/>
  <c r="F58" i="17"/>
  <c r="H58" i="17"/>
  <c r="F59" i="17"/>
  <c r="H59" i="17"/>
  <c r="F60" i="17"/>
  <c r="H60" i="17"/>
  <c r="F61" i="17"/>
  <c r="H61" i="17"/>
  <c r="F62" i="17"/>
  <c r="I62" i="17" s="1"/>
  <c r="H62" i="17"/>
  <c r="F66" i="17"/>
  <c r="H66" i="17"/>
  <c r="F67" i="17"/>
  <c r="I67" i="17" s="1"/>
  <c r="H67" i="17"/>
  <c r="F68" i="17"/>
  <c r="I68" i="17" s="1"/>
  <c r="H68" i="17"/>
  <c r="F69" i="17"/>
  <c r="H69" i="17"/>
  <c r="I69" i="17" s="1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H90" i="17"/>
  <c r="I90" i="17" s="1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I97" i="17" s="1"/>
  <c r="H97" i="17"/>
  <c r="F98" i="17"/>
  <c r="H98" i="17"/>
  <c r="I98" i="17" s="1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I120" i="17" s="1"/>
  <c r="H120" i="17"/>
  <c r="F121" i="17"/>
  <c r="H121" i="17"/>
  <c r="I121" i="17" s="1"/>
  <c r="F122" i="17"/>
  <c r="H122" i="17"/>
  <c r="F123" i="17"/>
  <c r="H123" i="17"/>
  <c r="F124" i="17"/>
  <c r="H124" i="17"/>
  <c r="F125" i="17"/>
  <c r="H125" i="17"/>
  <c r="I125" i="17" s="1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I136" i="17" s="1"/>
  <c r="H136" i="17"/>
  <c r="F137" i="17"/>
  <c r="H137" i="17"/>
  <c r="I137" i="17" s="1"/>
  <c r="A1" i="12"/>
  <c r="A2" i="12"/>
  <c r="C2" i="12"/>
  <c r="A3" i="12"/>
  <c r="C3" i="12"/>
  <c r="A4" i="12"/>
  <c r="C4" i="12"/>
  <c r="D4" i="12"/>
  <c r="P2" i="20"/>
  <c r="P3" i="20"/>
  <c r="P4" i="20"/>
  <c r="Q8" i="20"/>
  <c r="E14" i="20"/>
  <c r="E13" i="20" s="1"/>
  <c r="Q14" i="20"/>
  <c r="S14" i="20" s="1"/>
  <c r="S15" i="20"/>
  <c r="S16" i="20"/>
  <c r="S13" i="20" s="1"/>
  <c r="H17" i="20"/>
  <c r="I16" i="20" s="1"/>
  <c r="Q17" i="20"/>
  <c r="S17" i="20"/>
  <c r="Q18" i="20"/>
  <c r="Q13" i="20" s="1"/>
  <c r="R13" i="20" s="1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I54" i="17"/>
  <c r="I66" i="17"/>
  <c r="M22" i="22"/>
  <c r="M24" i="22" s="1"/>
  <c r="I58" i="17"/>
  <c r="I127" i="17" l="1"/>
  <c r="I114" i="17"/>
  <c r="I112" i="17"/>
  <c r="I110" i="17"/>
  <c r="I116" i="17" s="1"/>
  <c r="I105" i="17"/>
  <c r="I103" i="17"/>
  <c r="I107" i="17" s="1"/>
  <c r="I82" i="17"/>
  <c r="I71" i="17"/>
  <c r="I51" i="17"/>
  <c r="I49" i="17"/>
  <c r="I47" i="17"/>
  <c r="I37" i="17"/>
  <c r="I14" i="17"/>
  <c r="O39" i="22"/>
  <c r="O41" i="22" s="1"/>
  <c r="O44" i="22" s="1"/>
  <c r="P31" i="22"/>
  <c r="P6" i="20"/>
  <c r="I59" i="17"/>
  <c r="I22" i="17"/>
  <c r="Q24" i="20"/>
  <c r="R24" i="20" s="1"/>
  <c r="I115" i="17"/>
  <c r="I106" i="17"/>
  <c r="I104" i="17"/>
  <c r="I93" i="17"/>
  <c r="I81" i="17"/>
  <c r="I72" i="17"/>
  <c r="I70" i="17"/>
  <c r="I36" i="17"/>
  <c r="I25" i="17"/>
  <c r="I27" i="17" s="1"/>
  <c r="I13" i="17"/>
  <c r="H37" i="22"/>
  <c r="P19" i="22"/>
  <c r="P13" i="22"/>
  <c r="O22" i="22"/>
  <c r="O24" i="22" s="1"/>
  <c r="O43" i="22" s="1"/>
  <c r="I82" i="20"/>
  <c r="I52" i="20"/>
  <c r="Q66" i="20"/>
  <c r="S24" i="20"/>
  <c r="T24" i="20" s="1"/>
  <c r="H15" i="20"/>
  <c r="I123" i="17"/>
  <c r="I92" i="17"/>
  <c r="I60" i="17"/>
  <c r="I63" i="17" s="1"/>
  <c r="I30" i="17"/>
  <c r="I24" i="17"/>
  <c r="AG12" i="9"/>
  <c r="AO20" i="9"/>
  <c r="AO23" i="9" s="1"/>
  <c r="I37" i="20"/>
  <c r="Q63" i="20"/>
  <c r="I135" i="17"/>
  <c r="I138" i="17" s="1"/>
  <c r="I128" i="17"/>
  <c r="I124" i="17"/>
  <c r="I113" i="17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M39" i="22"/>
  <c r="P26" i="22"/>
  <c r="L3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M43" i="22"/>
  <c r="I26" i="17"/>
  <c r="I45" i="17"/>
  <c r="I36" i="22"/>
  <c r="P24" i="22" l="1"/>
  <c r="P43" i="22" s="1"/>
  <c r="I74" i="17"/>
  <c r="M41" i="22"/>
  <c r="P39" i="22"/>
  <c r="AG19" i="9"/>
  <c r="X24" i="9"/>
  <c r="AB24" i="9" s="1"/>
  <c r="I55" i="17"/>
  <c r="F141" i="17"/>
  <c r="I141" i="17" s="1"/>
  <c r="Q10" i="20"/>
  <c r="Q11" i="20" s="1"/>
  <c r="P22" i="22"/>
  <c r="I84" i="17"/>
  <c r="I19" i="17"/>
  <c r="I100" i="17"/>
  <c r="I117" i="17" s="1"/>
  <c r="Q68" i="20"/>
  <c r="S35" i="20"/>
  <c r="Q67" i="20"/>
  <c r="S67" i="20" s="1"/>
  <c r="S68" i="20" s="1"/>
  <c r="S69" i="20" s="1"/>
  <c r="G50" i="31"/>
  <c r="I50" i="31"/>
  <c r="I75" i="17" l="1"/>
  <c r="I140" i="17" s="1"/>
  <c r="Q70" i="20"/>
  <c r="M44" i="22"/>
  <c r="P41" i="22"/>
  <c r="P44" i="22" s="1"/>
  <c r="P46" i="22" s="1"/>
  <c r="E18" i="30"/>
  <c r="L4" i="20"/>
  <c r="L6" i="20" s="1"/>
  <c r="T35" i="20"/>
  <c r="T12" i="20" s="1"/>
  <c r="S10" i="20"/>
  <c r="S7" i="20" s="1"/>
  <c r="J50" i="31"/>
  <c r="P47" i="22" l="1"/>
  <c r="P49" i="22"/>
  <c r="J50" i="22" s="1"/>
  <c r="J25" i="28" l="1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<sst xmlns="http://schemas.openxmlformats.org/spreadsheetml/2006/main" count="1520" uniqueCount="769">
  <si>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</si>
  <si>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</si>
  <si>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</si>
  <si>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</si>
  <si>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</si>
  <si>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</si>
  <si>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</si>
  <si>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</si>
  <si>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</si>
  <si>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</si>
  <si>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</si>
  <si>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</si>
  <si>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</si>
  <si>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</si>
  <si>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</si>
  <si>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</si>
  <si>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</si>
  <si>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</si>
  <si>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</si>
  <si>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</si>
  <si>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</si>
  <si>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</si>
  <si>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</si>
  <si>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</si>
  <si>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</si>
  <si>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</si>
  <si>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</si>
  <si>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</si>
  <si>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</si>
  <si>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</si>
  <si>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</si>
  <si>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</si>
  <si>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</si>
  <si>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</si>
  <si>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</si>
  <si>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</si>
  <si>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</si>
  <si>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</si>
  <si>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</si>
  <si>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</si>
  <si>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</si>
  <si>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</si>
  <si>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</si>
  <si>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</si>
  <si>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</si>
  <si>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</si>
  <si>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</si>
  <si>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</si>
  <si>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</si>
  <si>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</si>
  <si>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</si>
  <si>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</si>
  <si>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</si>
  <si>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</si>
  <si>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</si>
  <si>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</si>
  <si>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</si>
  <si>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</si>
  <si>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</si>
  <si>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</si>
  <si>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</si>
  <si>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</si>
  <si>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</si>
  <si>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</si>
  <si>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</si>
  <si>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</si>
  <si>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</si>
  <si>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</si>
  <si>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</si>
  <si>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</si>
  <si>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</si>
  <si>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</si>
  <si>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</si>
  <si>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</si>
  <si>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</si>
  <si>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</si>
  <si>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</si>
  <si>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</si>
  <si>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</si>
  <si>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</si>
  <si>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</si>
  <si>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</si>
  <si>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</si>
  <si>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</si>
  <si>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</si>
  <si>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</si>
  <si>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</si>
  <si>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</si>
  <si>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</si>
  <si>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</si>
  <si>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</si>
  <si>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</si>
  <si>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</si>
  <si>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</si>
  <si>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</si>
  <si>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</si>
  <si>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</si>
  <si>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</si>
  <si>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</si>
  <si>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</si>
  <si>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</si>
  <si>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</si>
  <si>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</si>
  <si>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</si>
  <si>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</si>
  <si>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</si>
  <si>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</si>
  <si>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</si>
  <si>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</si>
  <si>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</si>
  <si>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</si>
  <si>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</si>
  <si>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</si>
  <si>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</si>
  <si>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</si>
  <si>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</si>
  <si>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</si>
  <si>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</si>
  <si>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</si>
  <si>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</si>
  <si>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</si>
  <si>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</si>
  <si>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</si>
  <si>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</si>
  <si>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</si>
  <si>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</si>
  <si>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</si>
  <si>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</si>
  <si>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</si>
  <si>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</si>
  <si>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</si>
  <si>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</si>
  <si>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</si>
  <si>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</si>
  <si>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</si>
  <si>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</si>
  <si>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</si>
  <si>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</si>
  <si>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</si>
  <si>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</si>
  <si>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</si>
  <si>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</si>
  <si>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</si>
  <si>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</si>
  <si>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</si>
  <si>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</si>
  <si>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</si>
  <si>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</si>
  <si>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</si>
  <si>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</si>
  <si>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</si>
  <si>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</si>
  <si>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</si>
  <si>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</si>
  <si>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</si>
  <si>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</si>
  <si>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</si>
  <si>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</si>
  <si>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</si>
  <si>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</si>
  <si>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</si>
  <si>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</si>
  <si>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</si>
  <si>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</si>
  <si>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</si>
  <si>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</si>
  <si>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</si>
  <si>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</si>
  <si>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</si>
  <si>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</si>
  <si>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</si>
  <si>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</si>
  <si>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</si>
  <si>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</si>
  <si>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</si>
  <si>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</si>
  <si>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</si>
  <si>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</si>
  <si>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</si>
  <si>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</si>
  <si>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</si>
  <si>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</si>
  <si>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</si>
  <si>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</si>
  <si>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</si>
  <si>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</si>
  <si>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</si>
  <si>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</si>
  <si>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</si>
  <si>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</si>
  <si>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</si>
  <si>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</si>
  <si>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</si>
  <si>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</si>
  <si>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</si>
  <si>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</si>
  <si>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</si>
  <si>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</si>
  <si>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</si>
  <si>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</si>
  <si>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</si>
  <si>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</si>
  <si>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</si>
  <si>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</si>
  <si>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</si>
  <si>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</si>
  <si>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</si>
  <si>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</si>
  <si>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</si>
  <si>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</si>
  <si>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</si>
  <si>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</si>
  <si>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</si>
  <si>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</si>
  <si>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</si>
  <si>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</si>
  <si>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</si>
  <si>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</si>
  <si>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</si>
  <si>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</si>
  <si>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</si>
  <si>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</si>
  <si>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</si>
  <si>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</si>
  <si>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</si>
  <si>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</si>
  <si>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</si>
  <si>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</si>
  <si>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</si>
  <si>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</si>
  <si>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</si>
  <si>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</si>
  <si>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</si>
  <si>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</si>
  <si>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</si>
  <si>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</si>
  <si>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</si>
  <si>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</si>
  <si>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</si>
  <si>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</si>
  <si>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</si>
  <si>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</si>
  <si>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</si>
  <si>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</si>
  <si>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</si>
  <si>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</si>
  <si>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</si>
  <si>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</si>
  <si>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</si>
  <si>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</si>
  <si>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</si>
  <si>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</si>
  <si>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</si>
  <si>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</si>
  <si>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</si>
  <si>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</si>
  <si>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</si>
  <si>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</si>
  <si>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</si>
  <si>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</si>
  <si>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</si>
  <si>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</si>
  <si>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</si>
  <si>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</si>
  <si>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</si>
  <si>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</si>
  <si>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</si>
  <si>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</si>
  <si>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</si>
  <si>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</si>
  <si>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</si>
  <si>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</si>
  <si>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</si>
  <si>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</si>
  <si>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</si>
  <si>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</si>
  <si>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</si>
  <si>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</si>
  <si>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</si>
  <si>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</si>
  <si>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</si>
  <si>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</si>
  <si>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</si>
  <si>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</si>
  <si>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</si>
  <si>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</si>
  <si>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</si>
  <si>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</si>
  <si>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</si>
  <si>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</si>
  <si>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</si>
  <si>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</si>
  <si>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</si>
  <si>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</si>
  <si>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</si>
  <si>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</si>
  <si>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</si>
  <si>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</si>
  <si>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</si>
  <si>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</si>
  <si>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</si>
  <si>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</si>
  <si>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</si>
  <si>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</si>
  <si>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</si>
  <si>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</si>
  <si>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</si>
  <si>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</si>
  <si>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</si>
  <si>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</si>
  <si>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</si>
  <si>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</si>
  <si>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</si>
  <si>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</si>
  <si>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</si>
  <si>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</si>
  <si>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</si>
  <si>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</si>
  <si>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</si>
  <si>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</si>
  <si>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</si>
  <si>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</si>
  <si>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</si>
  <si>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</si>
  <si>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</si>
  <si>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</si>
  <si>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</si>
  <si>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</si>
  <si>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</si>
  <si>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</si>
  <si>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</si>
  <si>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</si>
  <si>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</si>
  <si>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</si>
  <si>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</si>
  <si>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</si>
  <si>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</si>
  <si>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</si>
  <si>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</si>
  <si>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</si>
  <si>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</si>
  <si>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</si>
  <si>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</si>
  <si>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</si>
  <si>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</si>
  <si>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</si>
  <si>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</si>
  <si>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</si>
  <si>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</si>
  <si>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</si>
  <si>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</si>
  <si>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</si>
  <si>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</si>
  <si>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</si>
  <si>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</si>
  <si>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</si>
  <si>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</si>
  <si>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</si>
  <si>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</si>
  <si>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</si>
  <si>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</si>
  <si>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</si>
  <si>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</si>
  <si>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</si>
  <si>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</si>
  <si>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</si>
  <si>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</si>
  <si>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</si>
  <si>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</si>
  <si>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</si>
  <si>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</si>
  <si>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</si>
  <si>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</si>
  <si>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</si>
  <si>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</si>
  <si>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</si>
  <si>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</si>
  <si>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</si>
  <si>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</si>
  <si>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</si>
  <si>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</si>
  <si>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</si>
  <si>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</si>
  <si>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</si>
  <si>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</si>
  <si>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</si>
  <si>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</si>
  <si>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</si>
  <si>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</si>
  <si>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</si>
  <si>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</si>
  <si>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</si>
  <si>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</si>
  <si>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</si>
  <si>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</si>
  <si>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</si>
  <si>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</si>
  <si>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</si>
  <si>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</si>
  <si>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</si>
  <si>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</si>
  <si>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</si>
  <si>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</si>
  <si>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</si>
  <si>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</si>
  <si>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</si>
  <si>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</si>
  <si>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</si>
  <si>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</si>
  <si>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</si>
  <si>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</si>
  <si>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</si>
  <si>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</si>
  <si>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</si>
  <si>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</si>
  <si>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</si>
  <si>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</si>
  <si>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</si>
  <si>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</si>
  <si>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</si>
  <si>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</si>
  <si>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</si>
  <si>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</si>
  <si>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</si>
  <si>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</si>
  <si>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</si>
  <si>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</si>
  <si>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</si>
  <si>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</si>
  <si>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</si>
  <si>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</si>
  <si>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</si>
  <si>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</si>
  <si>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</si>
  <si>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</si>
  <si>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</si>
  <si>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</si>
  <si>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</si>
  <si>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</si>
  <si>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</si>
  <si>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</si>
  <si>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</si>
  <si>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</si>
  <si>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</si>
  <si>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</si>
  <si>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</si>
  <si>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</si>
  <si>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</si>
  <si>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</si>
  <si>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</si>
  <si>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</si>
  <si>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</si>
  <si>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</si>
  <si>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</si>
  <si>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</si>
  <si>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</si>
  <si>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</si>
  <si>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</si>
  <si>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</si>
  <si>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</si>
  <si>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</si>
  <si>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</si>
  <si>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</si>
  <si>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</si>
  <si>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</si>
  <si>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</si>
  <si>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</si>
  <si>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</si>
  <si>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</si>
  <si>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</si>
  <si>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</si>
  <si>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</si>
  <si>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</si>
  <si>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</si>
  <si>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</si>
  <si>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</si>
  <si>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</si>
  <si>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</si>
  <si>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</si>
  <si>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</si>
  <si>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</si>
  <si>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</si>
  <si>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</si>
  <si>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</si>
  <si>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</si>
  <si>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</si>
  <si>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</si>
  <si>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</si>
  <si>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</si>
  <si>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</si>
  <si>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</si>
  <si>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</si>
  <si>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</si>
  <si>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</si>
  <si>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</si>
  <si>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</si>
  <si>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</si>
  <si>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</si>
  <si>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</si>
  <si>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</si>
  <si>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</si>
  <si>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</si>
  <si>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</si>
  <si>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</si>
  <si>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</si>
  <si>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</si>
  <si>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</si>
  <si>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</si>
  <si>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</si>
  <si>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</si>
  <si>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</si>
  <si>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</si>
  <si>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</si>
  <si>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</si>
  <si>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</si>
  <si>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</si>
  <si>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</si>
  <si>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</si>
  <si>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</si>
  <si>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</si>
  <si>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</si>
  <si>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</si>
  <si>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</si>
  <si>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</si>
  <si>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</si>
  <si>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</si>
  <si>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</si>
  <si>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</si>
  <si>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</si>
  <si>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</si>
  <si>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</si>
  <si>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</si>
  <si>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</si>
  <si>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</si>
  <si>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</si>
  <si>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</si>
  <si>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</si>
  <si>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</si>
  <si>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</si>
  <si>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</si>
  <si>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 xml:space="preserve"> ประเภท : งานอาคาร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</si>
  <si>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</si>
  <si>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</si>
  <si>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</si>
  <si>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</si>
  <si>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</si>
  <si>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</si>
  <si>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</si>
  <si>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</si>
  <si>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</si>
  <si>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</si>
  <si>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</si>
  <si>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</si>
  <si>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</si>
  <si>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</si>
  <si>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</si>
  <si>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</si>
  <si>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</si>
  <si>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</si>
  <si>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</si>
  <si>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</si>
  <si>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</si>
  <si>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</si>
  <si>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</si>
  <si>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</si>
  <si>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</si>
  <si>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</si>
  <si>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</si>
  <si>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</si>
  <si>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</si>
  <si>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</si>
  <si>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</si>
  <si>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</si>
  <si>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</si>
  <si>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</si>
  <si>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</si>
  <si>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</si>
  <si>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</si>
  <si>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</si>
  <si>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</si>
  <si>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</si>
  <si>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</si>
  <si>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</si>
  <si>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</si>
  <si>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</si>
  <si>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</si>
  <si>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</si>
  <si>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</si>
  <si>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</si>
  <si>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</si>
  <si>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</si>
  <si>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</si>
  <si>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</si>
  <si>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</si>
  <si>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</si>
  <si>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สถานที่ก่อสร้าง  : มหาวิทยาลัยราชภัฏเชียงใหม่ ศูนย์เวียงบัว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</si>
  <si>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</si>
  <si>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</si>
  <si>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</si>
  <si>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</si>
  <si>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</si>
  <si>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</si>
  <si>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</si>
  <si>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</si>
  <si>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</si>
  <si>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</si>
  <si>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</si>
  <si>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</si>
  <si>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</si>
  <si>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</si>
  <si>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</si>
  <si>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ฉากกั้นพาร์ติชั่นครึ่งกระจกใส สูง 1.20 ม. กว้าง 0.60 ม.</t>
  </si>
  <si>
    <t>ฉากกั้นพาร์ติชั่นครึ่งกระจกใส สูง 1.20 ม. กว้าง 0.90 ม.</t>
  </si>
  <si>
    <t>ฉากกั้นพาร์ติชั่นครึ่งกระจกใส สูง 1.20 ม. กว้าง 1.00 ม.</t>
  </si>
  <si>
    <t>ฉากกั้นพาร์ติชั่นครึ่งกระจกใส สูง 1.20 ม. กว้าง 1.50 ม.</t>
  </si>
  <si>
    <t>ตัว</t>
  </si>
  <si>
    <t xml:space="preserve"> งานครุภัณฑ์ฉากกั้นพาร์ติชั่นครึ่งกระจกใส สูง 1.20 แบบมีรางไฟ</t>
  </si>
  <si>
    <t>งานรื้อถอนราวระเบียงเหล็ก (รื้อขนไป)</t>
  </si>
  <si>
    <t>งานติดตั้งประตูบานสวิงคู่พร้อมช่องแสง  ขนาด กว้าง 1.90 ม. สูง 2.95 ม. พร้อมอุปกรณ์ครบชุด</t>
  </si>
  <si>
    <t xml:space="preserve">งานทาสีน้ำพลาสติก รองพื้น 1 รอบ สีจริง 2 รอบ </t>
  </si>
  <si>
    <t>Factor F</t>
  </si>
  <si>
    <t>งานรื้อผนัง (รื้อขนไป)</t>
  </si>
  <si>
    <t>งานติดตั้งหน้าต่างบานเลื่อนสลับพร้อมช่องแสง ขนาด กว้าง 3.60 ม. สูง 2.20 ม. พร้อมอุปกรณ์ครบชุด</t>
  </si>
  <si>
    <t>งานติดตั้งบานกระจกปิดตายพร้อมช่องแสง ด้านล่างติดลูกฟูกอลูมิเนียมลอนเล็ก  ขนาด กว้าง 2.10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</si>
  <si>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2.00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</si>
  <si>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1.05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</si>
  <si>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0.85 ม. สูง 2.95 ม.</t>
  </si>
  <si>
    <t>งานติดตั้งบานกระจกเงา หนา 6 มม. ขนาด สูง 1.80 ม. ยาว 5.00 ม.</t>
  </si>
  <si>
    <t>ผนังกระจกนิรภัย ( Temperd ) ใส หนา 6มม.ขนาด 2.40*1.20 ม. ติดฟิล์มสำหรับสังเกตการณ์</t>
  </si>
  <si>
    <t>ตู้ M D B และ ตู้ A C P  และตู้ DBA</t>
  </si>
  <si>
    <t>3.1.1</t>
  </si>
  <si>
    <t xml:space="preserve"> -  80 AT. 3P</t>
  </si>
  <si>
    <t xml:space="preserve"> -  16AT. 3P</t>
  </si>
  <si>
    <t xml:space="preserve"> -  Safety Switches </t>
  </si>
  <si>
    <t xml:space="preserve"> - อุปกรณ์ประกอบ</t>
  </si>
  <si>
    <t>3.1.2</t>
  </si>
  <si>
    <t xml:space="preserve"> PANEL BOARD</t>
  </si>
  <si>
    <t>3.2.1</t>
  </si>
  <si>
    <t xml:space="preserve"> -  LPA</t>
  </si>
  <si>
    <t xml:space="preserve"> ท่อ และ ราง</t>
  </si>
  <si>
    <t xml:space="preserve"> - ท่อ uPVC    3/4"</t>
  </si>
  <si>
    <t xml:space="preserve"> - รางวายเวย์ 2 x 4</t>
  </si>
  <si>
    <t xml:space="preserve"> สายไฟฟ้า</t>
  </si>
  <si>
    <t xml:space="preserve"> -  THW #  35  SQ.MM.</t>
  </si>
  <si>
    <t xml:space="preserve"> -  THW #  10  SQ.MM.</t>
  </si>
  <si>
    <t xml:space="preserve"> -  THW #  4  SQ.MM.</t>
  </si>
  <si>
    <t xml:space="preserve"> -  THW #  1.5  SQ.MM.</t>
  </si>
  <si>
    <t>3.2.2</t>
  </si>
  <si>
    <t>3.3.1</t>
  </si>
  <si>
    <t>3.3.2</t>
  </si>
  <si>
    <t>3.3.3</t>
  </si>
  <si>
    <t>ตู้</t>
  </si>
  <si>
    <t xml:space="preserve"> เครื่องปรับอากาศขนาด 36,000 BTU /Hr</t>
  </si>
  <si>
    <t>งานเครื่องปรับอากาศ แบบแยกส่วน</t>
  </si>
  <si>
    <t>งานติดตั้งหน้าต่างบานเลื่อนสลับพร้อมช่องแสง ขนาด กว้าง 5.50 ม. สูง 2.20 ม. พร้อมอุปกรณ์ครบชุด</t>
  </si>
  <si>
    <t xml:space="preserve">งานติดตั้งผนังยิปซั่มบอร์ดหนา 9 มม. ชนิดธรรมดา กรุ 2 ด้าน โครงเคร่าเหล็กอาบสังกะสี </t>
  </si>
  <si>
    <t>งานมู่ลี่อลูมิเนียม</t>
  </si>
  <si>
    <t xml:space="preserve">มู่ลี่อลูมิเนียมแนวตั้ง ชนิดใบกว้าง 89 มม.ของหน้าต่าง 1 </t>
  </si>
  <si>
    <t>มู่ลี่อลูมิเนียมแนวตั้ง ชนิดใบกว้าง 89 มม.ของหน้าต่าง 2</t>
  </si>
  <si>
    <t>ชั้นที่ 1</t>
  </si>
  <si>
    <t>ชั้นที่ 2</t>
  </si>
  <si>
    <t>งานติดตั้งกระเบื้องยางไวนิลลายไม้</t>
  </si>
  <si>
    <t>งานติดตั้งบัวเชิงผนังยาง ขนาด 4"</t>
  </si>
  <si>
    <t>มู่ลี่อลูมิเนียมแนวตั้ง ชนิดใบกว้าง 89 มม.ของหน้าต่าง W13 (1.00*2.05ม.)</t>
  </si>
  <si>
    <t>มู่ลี่อลูมิเนียมแนวตั้ง ชนิดใบกว้าง 89 มม.ของหน้าต่าง W12 (0.50*2.05ม.)</t>
  </si>
  <si>
    <t>มู่ลี่อลูมิเนียมแนวตั้ง ชนิดใบกว้าง 89 มม.ของหน้าต่าง W10  (1.825*0.6ม.)</t>
  </si>
  <si>
    <t>มู่ลี่อลูมิเนียมแนวตั้ง ชนิดใบกว้าง 89 มม.ของหน้าต่าง W11  (3.60*0.6ม.)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</si>
  <si>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</si>
  <si>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</si>
  <si>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</si>
  <si>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</si>
  <si>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</si>
  <si>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</si>
  <si>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</si>
  <si>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</si>
  <si>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</si>
  <si>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</si>
  <si>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 xml:space="preserve"> - TC 50P  With Connector Module</t>
  </si>
  <si>
    <t xml:space="preserve"> - AP 50P (0.65 mm.) เชื่อมต่อไปยังอาคาร C</t>
  </si>
  <si>
    <t>มู่ลี่อลูมิเนียมแนวตั้ง ชนิดใบกว้าง 89 มม.ของหน้าต่าง W3 (3.60*1.85ม.)</t>
  </si>
  <si>
    <t>มู่ลี่อลูมิเนียมแนวตั้ง ชนิดใบกว้าง 89 มม.ของหน้าต่าง W1 (1.65*1.85ม.)</t>
  </si>
  <si>
    <t>มู่ลี่อลูมิเนียมแนวตั้ง ชนิดใบกว้าง 89 มม.ของหน้าต่าง W2 (0.7*2.05ม.)</t>
  </si>
  <si>
    <t>มู่ลี่อลูมิเนียมแนวตั้ง ชนิดใบกว้าง 89 มม.ของหน้าต่าง W9 (5.38*0.60ม.)</t>
  </si>
  <si>
    <t>มู่ลี่อลูมิเนียมแนวตั้ง ชนิดใบกว้าง 89 มม.ของหน้าต่าง W8  (3.60*0.60ม.)</t>
  </si>
  <si>
    <t>งานระบบสื่อสารและเทคโนโลยีสารสนเทศ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</si>
  <si>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</si>
  <si>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</si>
  <si>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</si>
  <si>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</si>
  <si>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</si>
  <si>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</si>
  <si>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</si>
  <si>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</si>
  <si>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</si>
  <si>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</si>
  <si>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</si>
  <si>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</si>
  <si>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ข้อต่ออุปกรณ์ท่อ</t>
  </si>
  <si>
    <t>เหล็กยึดท่อ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</si>
  <si>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</si>
  <si>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</si>
  <si>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</si>
  <si>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</si>
  <si>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</si>
  <si>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</si>
  <si>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</si>
  <si>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</si>
  <si>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</si>
  <si>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งานระบบไฟฟ้า ระบบปรับอากาศ</t>
  </si>
  <si>
    <t xml:space="preserve">งานระบบไฟฟ้า </t>
  </si>
  <si>
    <t xml:space="preserve"> - ตู้คอนซูเมอร์ยูนิค 4ช่อง พร้อมเมนเบรกเกอร์ 40A</t>
  </si>
  <si>
    <t xml:space="preserve"> - ปลั๊กไฟ</t>
  </si>
  <si>
    <t xml:space="preserve"> - สายไฟ 6 sq.mm. IEC 01  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</si>
  <si>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</si>
  <si>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</si>
  <si>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</si>
  <si>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</si>
  <si>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ท่อuPVC 20 mm.</t>
  </si>
  <si>
    <t xml:space="preserve"> - ท่อuPVC 15 mm</t>
  </si>
  <si>
    <t xml:space="preserve"> - อุปกรณ์ประกอบท่อ</t>
  </si>
  <si>
    <t>3.2.3</t>
  </si>
  <si>
    <t>3.3.4</t>
  </si>
  <si>
    <t>3.3.5</t>
  </si>
  <si>
    <t>4.1.1</t>
  </si>
  <si>
    <t>4.1.2</t>
  </si>
  <si>
    <t>4.1.3</t>
  </si>
  <si>
    <t>4.1.4</t>
  </si>
  <si>
    <t>4.2.1</t>
  </si>
  <si>
    <t>4.2.2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</si>
  <si>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</si>
  <si>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</si>
  <si>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</si>
  <si>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</si>
  <si>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</si>
  <si>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</si>
  <si>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</si>
  <si>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</si>
  <si>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6.1.6</t>
  </si>
  <si>
    <t>6.2.4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</si>
  <si>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</si>
  <si>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</si>
  <si>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</si>
  <si>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</si>
  <si>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</si>
  <si>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</si>
  <si>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</si>
  <si>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</si>
  <si>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งานระบบสารสนเทศ</t>
  </si>
  <si>
    <t xml:space="preserve">อุปกรณ์สลับสัญญาณ 10/100/1000 ขนาด 24 port 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</si>
  <si>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</si>
  <si>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</si>
  <si>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</si>
  <si>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</si>
  <si>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หัวเครื่องอนาล็อค</t>
  </si>
  <si>
    <t xml:space="preserve">ระบบกล้องวงจรปิด </t>
  </si>
  <si>
    <t>อุปกรณ์สลับสัญญาณหลักประจำอาคาร (Distribution Switch)</t>
  </si>
  <si>
    <t>ระบบควบคุมการทำงานอุปกรณ์กระจายสัญญาณเครือข่าย</t>
  </si>
  <si>
    <t>คอมพิวเตอร์ไร้สายขนาด 32 AP รองรับการขยายไม่น้อยกว่า 200 AP</t>
  </si>
  <si>
    <t>วงจรอนาล็อค</t>
  </si>
  <si>
    <t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t>
  </si>
  <si>
    <t>งานติดตั้งบานกระจกเงา หนา 6 มม. ขนาด สูง 1.80 ม. ยาว 4.00 ม.</t>
  </si>
  <si>
    <t>เงินล่วงหน้า 15 %</t>
  </si>
  <si>
    <t>เงินประกันผลงาน 0 %</t>
  </si>
  <si>
    <t>ดอกเบี้ยเงินกู้ 6 %</t>
  </si>
  <si>
    <t>ค่าภาษีมูลค่าเพิ่ม 0 %</t>
  </si>
  <si>
    <t>ภาควิชาการศึกษาปฐมวัย ณ ศูนย์แม่ริม</t>
  </si>
  <si>
    <t xml:space="preserve">ปรับปรุงอาคารเรียนรวม B </t>
  </si>
  <si>
    <t>ห้องพักอาจารย์ภาควิชาเทคนิคการศึกษาและ</t>
  </si>
  <si>
    <t>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</si>
</sst>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2" formatCode="_-* #,##0.00_-;\-* #,##0.00_-;_-* \-??_-;_-@_-"/>
  </numFmts>
  <fonts count="51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sz val="14"/>
      <color rgb="FFFF000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358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7" fillId="0" borderId="0"/>
    <xf numFmtId="202" fontId="47" fillId="0" borderId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0" fontId="47" fillId="0" borderId="0"/>
    <xf numFmtId="9" fontId="47" fillId="0" borderId="0" applyFont="0" applyFill="0" applyBorder="0" applyAlignment="0" applyProtection="0"/>
    <xf numFmtId="0" fontId="7" fillId="0" borderId="0"/>
    <xf numFmtId="202" fontId="47" fillId="0" borderId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50" fillId="0" borderId="0"/>
    <xf numFmtId="189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78">
    <xf numFmtId="0" fontId="0" fillId="0" borderId="0" xfId="0"/>
    <xf numFmtId="0" fontId="34" fillId="0" borderId="0" xfId="23973" applyFont="1"/>
    <xf numFmtId="43" fontId="34" fillId="0" borderId="0" xfId="23973" applyNumberFormat="1" applyFont="1"/>
    <xf numFmtId="0" fontId="34" fillId="0" borderId="0" xfId="16148" applyFont="1"/>
    <xf numFmtId="0" fontId="33" fillId="0" borderId="24" xfId="23973" applyFont="1" applyBorder="1"/>
    <xf numFmtId="43" fontId="33" fillId="0" borderId="24" xfId="23973" applyNumberFormat="1" applyFont="1" applyBorder="1" applyAlignment="1"/>
    <xf numFmtId="43" fontId="33" fillId="0" borderId="24" xfId="23973" applyNumberFormat="1" applyFont="1" applyBorder="1"/>
    <xf numFmtId="0" fontId="33" fillId="0" borderId="25" xfId="23973" applyFont="1" applyBorder="1"/>
    <xf numFmtId="0" fontId="33" fillId="0" borderId="25" xfId="23973" applyFont="1" applyBorder="1" applyAlignment="1"/>
    <xf numFmtId="43" fontId="33" fillId="0" borderId="25" xfId="23973" applyNumberFormat="1" applyFont="1" applyBorder="1"/>
    <xf numFmtId="0" fontId="33" fillId="0" borderId="0" xfId="23973" applyFont="1" applyBorder="1"/>
    <xf numFmtId="0" fontId="34" fillId="0" borderId="36" xfId="23973" applyFont="1" applyBorder="1" applyAlignment="1">
      <alignment horizontal="center"/>
    </xf>
    <xf numFmtId="43" fontId="34" fillId="0" borderId="40" xfId="22250" applyNumberFormat="1" applyFont="1" applyBorder="1" applyAlignment="1">
      <alignment horizontal="center"/>
    </xf>
    <xf numFmtId="2" fontId="34" fillId="0" borderId="41" xfId="23973" applyNumberFormat="1" applyFont="1" applyBorder="1" applyAlignment="1">
      <alignment horizontal="center"/>
    </xf>
    <xf numFmtId="43" fontId="34" fillId="0" borderId="0" xfId="16148" applyNumberFormat="1" applyFont="1"/>
    <xf numFmtId="0" fontId="33" fillId="0" borderId="42" xfId="23973" applyFont="1" applyBorder="1" applyAlignment="1">
      <alignment horizontal="center"/>
    </xf>
    <xf numFmtId="43" fontId="33" fillId="0" borderId="16" xfId="22250" applyNumberFormat="1" applyFont="1" applyBorder="1" applyAlignment="1">
      <alignment horizontal="center"/>
    </xf>
    <xf numFmtId="0" fontId="34" fillId="0" borderId="0" xfId="16149" applyFont="1"/>
    <xf numFmtId="0" fontId="34" fillId="0" borderId="42" xfId="23973" applyFont="1" applyBorder="1" applyAlignment="1">
      <alignment horizontal="center"/>
    </xf>
    <xf numFmtId="0" fontId="35" fillId="12" borderId="8" xfId="23973" applyFont="1" applyFill="1" applyBorder="1" applyAlignment="1"/>
    <xf numFmtId="0" fontId="35" fillId="12" borderId="10" xfId="23973" applyFont="1" applyFill="1" applyBorder="1" applyAlignment="1"/>
    <xf numFmtId="0" fontId="35" fillId="12" borderId="9" xfId="23973" applyFont="1" applyFill="1" applyBorder="1" applyAlignment="1">
      <alignment horizontal="right"/>
    </xf>
    <xf numFmtId="43" fontId="35" fillId="12" borderId="11" xfId="23973" applyNumberFormat="1" applyFont="1" applyFill="1" applyBorder="1" applyAlignment="1"/>
    <xf numFmtId="0" fontId="35" fillId="12" borderId="45" xfId="23973" applyFont="1" applyFill="1" applyBorder="1"/>
    <xf numFmtId="0" fontId="34" fillId="0" borderId="0" xfId="16147" applyFont="1"/>
    <xf numFmtId="2" fontId="34" fillId="0" borderId="0" xfId="22250" applyNumberFormat="1" applyFont="1"/>
    <xf numFmtId="0" fontId="35" fillId="12" borderId="47" xfId="23973" applyFont="1" applyFill="1" applyBorder="1" applyAlignment="1">
      <alignment horizontal="right"/>
    </xf>
    <xf numFmtId="0" fontId="35" fillId="12" borderId="0" xfId="23973" applyFont="1" applyFill="1" applyBorder="1" applyAlignment="1">
      <alignment horizontal="right"/>
    </xf>
    <xf numFmtId="0" fontId="40" fillId="12" borderId="48" xfId="23973" applyFont="1" applyFill="1" applyBorder="1"/>
    <xf numFmtId="43" fontId="34" fillId="0" borderId="0" xfId="22250" applyNumberFormat="1" applyFont="1"/>
    <xf numFmtId="0" fontId="41" fillId="0" borderId="0" xfId="22250" applyFont="1"/>
    <xf numFmtId="10" fontId="34" fillId="0" borderId="0" xfId="25454" applyNumberFormat="1" applyFont="1"/>
    <xf numFmtId="0" fontId="35" fillId="12" borderId="49" xfId="23973" applyFont="1" applyFill="1" applyBorder="1" applyAlignment="1">
      <alignment horizontal="left"/>
    </xf>
    <xf numFmtId="0" fontId="34" fillId="0" borderId="0" xfId="16148" applyFont="1" applyAlignment="1">
      <alignment horizontal="right"/>
    </xf>
    <xf numFmtId="0" fontId="34" fillId="0" borderId="0" xfId="23973" applyFont="1" applyBorder="1"/>
    <xf numFmtId="43" fontId="37" fillId="0" borderId="0" xfId="23973" applyNumberFormat="1" applyFont="1" applyFill="1" applyBorder="1"/>
    <xf numFmtId="0" fontId="37" fillId="0" borderId="0" xfId="23973" applyFont="1" applyFill="1"/>
    <xf numFmtId="43" fontId="36" fillId="0" borderId="0" xfId="23973" applyNumberFormat="1" applyFont="1" applyFill="1" applyBorder="1"/>
    <xf numFmtId="43" fontId="34" fillId="0" borderId="0" xfId="16147" applyNumberFormat="1" applyFont="1"/>
    <xf numFmtId="0" fontId="34" fillId="0" borderId="0" xfId="23973" applyFont="1" applyBorder="1" applyAlignment="1"/>
    <xf numFmtId="0" fontId="34" fillId="0" borderId="0" xfId="16150" applyFont="1" applyAlignment="1"/>
    <xf numFmtId="0" fontId="36" fillId="0" borderId="0" xfId="24708" applyFont="1" applyBorder="1" applyAlignment="1">
      <alignment horizontal="center"/>
    </xf>
    <xf numFmtId="0" fontId="34" fillId="0" borderId="0" xfId="16147" applyFont="1" applyBorder="1"/>
    <xf numFmtId="0" fontId="34" fillId="0" borderId="0" xfId="16150" applyFont="1" applyBorder="1"/>
    <xf numFmtId="0" fontId="34" fillId="0" borderId="0" xfId="24708" applyFont="1"/>
    <xf numFmtId="0" fontId="34" fillId="0" borderId="0" xfId="16150" applyNumberFormat="1" applyFont="1" applyAlignment="1">
      <alignment vertical="center"/>
    </xf>
    <xf numFmtId="0" fontId="34" fillId="0" borderId="0" xfId="23973" applyFont="1" applyBorder="1" applyAlignment="1">
      <alignment horizontal="center"/>
    </xf>
    <xf numFmtId="43" fontId="34" fillId="0" borderId="0" xfId="23973" applyNumberFormat="1" applyFont="1" applyFill="1" applyBorder="1"/>
    <xf numFmtId="0" fontId="34" fillId="0" borderId="0" xfId="23973" applyFont="1" applyFill="1" applyBorder="1"/>
    <xf numFmtId="0" fontId="34" fillId="0" borderId="0" xfId="16148" applyFont="1" applyAlignment="1"/>
    <xf numFmtId="0" fontId="36" fillId="0" borderId="0" xfId="23973" applyFont="1" applyBorder="1" applyAlignment="1">
      <alignment horizontal="center"/>
    </xf>
    <xf numFmtId="0" fontId="34" fillId="0" borderId="25" xfId="23973" applyFont="1" applyBorder="1" applyAlignment="1"/>
    <xf numFmtId="43" fontId="33" fillId="0" borderId="24" xfId="23973" applyNumberFormat="1" applyFont="1" applyBorder="1" applyAlignment="1">
      <alignment horizontal="left"/>
    </xf>
    <xf numFmtId="43" fontId="34" fillId="0" borderId="24" xfId="23973" applyNumberFormat="1" applyFont="1" applyBorder="1"/>
    <xf numFmtId="0" fontId="34" fillId="0" borderId="24" xfId="23973" applyFont="1" applyBorder="1"/>
    <xf numFmtId="43" fontId="33" fillId="0" borderId="25" xfId="23973" applyNumberFormat="1" applyFont="1" applyBorder="1" applyAlignment="1">
      <alignment horizontal="left"/>
    </xf>
    <xf numFmtId="43" fontId="34" fillId="0" borderId="25" xfId="23973" applyNumberFormat="1" applyFont="1" applyBorder="1"/>
    <xf numFmtId="0" fontId="34" fillId="0" borderId="25" xfId="23973" applyFont="1" applyBorder="1"/>
    <xf numFmtId="43" fontId="33" fillId="13" borderId="7" xfId="23973" applyNumberFormat="1" applyFont="1" applyFill="1" applyBorder="1" applyAlignment="1">
      <alignment horizontal="center"/>
    </xf>
    <xf numFmtId="43" fontId="33" fillId="13" borderId="14" xfId="23973" applyNumberFormat="1" applyFont="1" applyFill="1" applyBorder="1" applyAlignment="1">
      <alignment horizontal="center"/>
    </xf>
    <xf numFmtId="0" fontId="33" fillId="0" borderId="0" xfId="23973" applyFont="1" applyBorder="1" applyAlignment="1"/>
    <xf numFmtId="0" fontId="34" fillId="0" borderId="51" xfId="23973" applyFont="1" applyBorder="1"/>
    <xf numFmtId="0" fontId="33" fillId="0" borderId="51" xfId="23973" applyFont="1" applyBorder="1" applyAlignment="1">
      <alignment horizontal="center"/>
    </xf>
    <xf numFmtId="43" fontId="34" fillId="0" borderId="51" xfId="23973" applyNumberFormat="1" applyFont="1" applyBorder="1" applyAlignment="1">
      <alignment horizontal="center"/>
    </xf>
    <xf numFmtId="43" fontId="34" fillId="0" borderId="0" xfId="23973" applyNumberFormat="1" applyFont="1" applyBorder="1"/>
    <xf numFmtId="0" fontId="34" fillId="0" borderId="16" xfId="23973" applyFont="1" applyBorder="1" applyAlignment="1">
      <alignment horizontal="center"/>
    </xf>
    <xf numFmtId="0" fontId="34" fillId="0" borderId="16" xfId="23973" applyFont="1" applyBorder="1" applyAlignment="1">
      <alignment horizontal="left"/>
    </xf>
    <xf numFmtId="43" fontId="34" fillId="0" borderId="16" xfId="23973" applyNumberFormat="1" applyFont="1" applyBorder="1" applyAlignment="1">
      <alignment horizontal="center"/>
    </xf>
    <xf numFmtId="0" fontId="42" fillId="0" borderId="16" xfId="17166" applyNumberFormat="1" applyFont="1" applyBorder="1" applyAlignment="1">
      <alignment horizontal="center"/>
    </xf>
    <xf numFmtId="0" fontId="35" fillId="0" borderId="16" xfId="23973" applyFont="1" applyBorder="1" applyAlignment="1">
      <alignment horizontal="center"/>
    </xf>
    <xf numFmtId="43" fontId="33" fillId="0" borderId="0" xfId="23973" applyNumberFormat="1" applyFont="1" applyBorder="1" applyAlignment="1">
      <alignment horizontal="center"/>
    </xf>
    <xf numFmtId="0" fontId="34" fillId="0" borderId="16" xfId="23973" applyFont="1" applyBorder="1"/>
    <xf numFmtId="0" fontId="34" fillId="0" borderId="16" xfId="23973" applyFont="1" applyBorder="1" applyAlignment="1"/>
    <xf numFmtId="43" fontId="34" fillId="0" borderId="16" xfId="23973" applyNumberFormat="1" applyFont="1" applyBorder="1"/>
    <xf numFmtId="193" fontId="34" fillId="0" borderId="16" xfId="23973" applyNumberFormat="1" applyFont="1" applyBorder="1"/>
    <xf numFmtId="0" fontId="38" fillId="0" borderId="16" xfId="23973" applyFont="1" applyBorder="1" applyAlignment="1">
      <alignment horizontal="left"/>
    </xf>
    <xf numFmtId="2" fontId="34" fillId="0" borderId="16" xfId="23973" applyNumberFormat="1" applyFont="1" applyBorder="1"/>
    <xf numFmtId="2" fontId="34" fillId="0" borderId="52" xfId="23973" applyNumberFormat="1" applyFont="1" applyBorder="1"/>
    <xf numFmtId="0" fontId="34" fillId="0" borderId="52" xfId="23973" applyFont="1" applyBorder="1" applyAlignment="1"/>
    <xf numFmtId="43" fontId="34" fillId="0" borderId="52" xfId="23973" applyNumberFormat="1" applyFont="1" applyBorder="1"/>
    <xf numFmtId="193" fontId="34" fillId="0" borderId="52" xfId="23973" applyNumberFormat="1" applyFont="1" applyBorder="1"/>
    <xf numFmtId="43" fontId="34" fillId="0" borderId="52" xfId="23973" applyNumberFormat="1" applyFont="1" applyBorder="1" applyAlignment="1">
      <alignment horizontal="center"/>
    </xf>
    <xf numFmtId="0" fontId="34" fillId="0" borderId="52" xfId="23973" applyFont="1" applyBorder="1"/>
    <xf numFmtId="43" fontId="33" fillId="13" borderId="11" xfId="23973" applyNumberFormat="1" applyFont="1" applyFill="1" applyBorder="1" applyAlignment="1"/>
    <xf numFmtId="0" fontId="44" fillId="13" borderId="13" xfId="23973" applyFont="1" applyFill="1" applyBorder="1"/>
    <xf numFmtId="10" fontId="34" fillId="0" borderId="0" xfId="25454" applyNumberFormat="1" applyFont="1" applyBorder="1"/>
    <xf numFmtId="0" fontId="43" fillId="13" borderId="11" xfId="23973" applyFont="1" applyFill="1" applyBorder="1" applyAlignment="1"/>
    <xf numFmtId="0" fontId="43" fillId="13" borderId="25" xfId="23973" applyFont="1" applyFill="1" applyBorder="1" applyAlignment="1"/>
    <xf numFmtId="43" fontId="43" fillId="13" borderId="11" xfId="23973" applyNumberFormat="1" applyFont="1" applyFill="1" applyBorder="1" applyAlignment="1"/>
    <xf numFmtId="0" fontId="43" fillId="13" borderId="13" xfId="23973" applyFont="1" applyFill="1" applyBorder="1"/>
    <xf numFmtId="0" fontId="43" fillId="13" borderId="5" xfId="23973" applyFont="1" applyFill="1" applyBorder="1" applyAlignment="1">
      <alignment horizontal="left"/>
    </xf>
    <xf numFmtId="0" fontId="34" fillId="0" borderId="10" xfId="23973" applyFont="1" applyBorder="1"/>
    <xf numFmtId="43" fontId="34" fillId="0" borderId="10" xfId="23973" applyNumberFormat="1" applyFont="1" applyBorder="1"/>
    <xf numFmtId="0" fontId="34" fillId="0" borderId="0" xfId="23973" applyFont="1" applyFill="1" applyBorder="1" applyAlignment="1">
      <alignment horizontal="left"/>
    </xf>
    <xf numFmtId="43" fontId="42" fillId="0" borderId="0" xfId="23973" applyNumberFormat="1" applyFont="1" applyFill="1" applyBorder="1" applyAlignment="1"/>
    <xf numFmtId="43" fontId="34" fillId="0" borderId="0" xfId="23973" applyNumberFormat="1" applyFont="1" applyFill="1" applyBorder="1" applyAlignment="1">
      <alignment horizontal="left"/>
    </xf>
    <xf numFmtId="43" fontId="34" fillId="0" borderId="0" xfId="23973" applyNumberFormat="1" applyFont="1" applyFill="1" applyBorder="1" applyAlignment="1"/>
    <xf numFmtId="0" fontId="34" fillId="0" borderId="0" xfId="16148" applyFont="1" applyBorder="1"/>
    <xf numFmtId="0" fontId="34" fillId="0" borderId="0" xfId="22250" applyFont="1"/>
    <xf numFmtId="0" fontId="34" fillId="0" borderId="0" xfId="16149" applyFont="1" applyBorder="1"/>
    <xf numFmtId="0" fontId="39" fillId="0" borderId="17" xfId="24687" applyFont="1" applyBorder="1" applyAlignment="1">
      <alignment horizontal="left"/>
    </xf>
    <xf numFmtId="0" fontId="42" fillId="0" borderId="16" xfId="17166" applyFont="1" applyBorder="1" applyAlignment="1">
      <alignment horizontal="center"/>
    </xf>
    <xf numFmtId="0" fontId="33" fillId="0" borderId="0" xfId="23973" applyFont="1" applyFill="1" applyBorder="1" applyAlignment="1"/>
    <xf numFmtId="0" fontId="34" fillId="0" borderId="0" xfId="23973" applyFont="1" applyFill="1" applyBorder="1" applyAlignment="1"/>
    <xf numFmtId="0" fontId="34" fillId="0" borderId="0" xfId="24708" applyFont="1" applyBorder="1" applyAlignment="1"/>
    <xf numFmtId="0" fontId="34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28" fillId="13" borderId="12" xfId="0" applyFont="1" applyFill="1" applyBorder="1" applyAlignment="1">
      <alignment horizontal="center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5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192" fontId="29" fillId="0" borderId="16" xfId="6597" applyNumberFormat="1" applyFont="1" applyBorder="1" applyAlignment="1">
      <alignment horizontal="center"/>
    </xf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4" borderId="13" xfId="0" applyFont="1" applyFill="1" applyBorder="1" applyAlignment="1"/>
    <xf numFmtId="0" fontId="28" fillId="14" borderId="11" xfId="0" applyFont="1" applyFill="1" applyBorder="1" applyAlignment="1">
      <alignment horizontal="right"/>
    </xf>
    <xf numFmtId="0" fontId="28" fillId="14" borderId="12" xfId="0" applyFont="1" applyFill="1" applyBorder="1" applyAlignment="1">
      <alignment horizontal="center"/>
    </xf>
    <xf numFmtId="0" fontId="28" fillId="14" borderId="13" xfId="6597" applyFont="1" applyFill="1" applyBorder="1" applyAlignment="1">
      <alignment horizontal="center"/>
    </xf>
    <xf numFmtId="43" fontId="28" fillId="14" borderId="13" xfId="6597" applyNumberFormat="1" applyFont="1" applyFill="1" applyBorder="1" applyAlignment="1"/>
    <xf numFmtId="43" fontId="28" fillId="14" borderId="13" xfId="6597" applyNumberFormat="1" applyFont="1" applyFill="1" applyBorder="1" applyAlignment="1">
      <alignment horizontal="center"/>
    </xf>
    <xf numFmtId="0" fontId="28" fillId="14" borderId="13" xfId="6597" applyFont="1" applyFill="1" applyBorder="1" applyAlignment="1"/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6818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2" fontId="31" fillId="0" borderId="16" xfId="23671" applyNumberFormat="1" applyFont="1" applyFill="1" applyBorder="1" applyAlignment="1">
      <alignment horizontal="center"/>
    </xf>
    <xf numFmtId="191" fontId="29" fillId="0" borderId="0" xfId="6597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43" fontId="40" fillId="12" borderId="8" xfId="23973" applyNumberFormat="1" applyFont="1" applyFill="1" applyBorder="1" applyAlignment="1"/>
    <xf numFmtId="0" fontId="28" fillId="0" borderId="13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28" fillId="0" borderId="13" xfId="6597" applyFont="1" applyFill="1" applyBorder="1" applyAlignment="1">
      <alignment horizontal="center"/>
    </xf>
    <xf numFmtId="43" fontId="28" fillId="0" borderId="13" xfId="6597" applyNumberFormat="1" applyFont="1" applyFill="1" applyBorder="1" applyAlignment="1"/>
    <xf numFmtId="43" fontId="28" fillId="0" borderId="13" xfId="6597" applyNumberFormat="1" applyFont="1" applyFill="1" applyBorder="1" applyAlignment="1">
      <alignment horizontal="center"/>
    </xf>
    <xf numFmtId="0" fontId="28" fillId="0" borderId="13" xfId="6597" applyFont="1" applyFill="1" applyBorder="1" applyAlignment="1"/>
    <xf numFmtId="2" fontId="29" fillId="0" borderId="16" xfId="6597" applyNumberFormat="1" applyFont="1" applyBorder="1" applyAlignment="1">
      <alignment horizontal="center"/>
    </xf>
    <xf numFmtId="192" fontId="16" fillId="0" borderId="18" xfId="23671" applyNumberFormat="1" applyFont="1" applyFill="1" applyBorder="1" applyAlignment="1"/>
    <xf numFmtId="49" fontId="30" fillId="0" borderId="57" xfId="28263" applyNumberFormat="1" applyFont="1" applyBorder="1" applyAlignment="1">
      <alignment horizontal="left" vertical="center"/>
    </xf>
    <xf numFmtId="49" fontId="30" fillId="0" borderId="56" xfId="28263" applyNumberFormat="1" applyFont="1" applyBorder="1" applyAlignment="1">
      <alignment horizontal="left" vertical="center"/>
    </xf>
    <xf numFmtId="192" fontId="30" fillId="0" borderId="16" xfId="6818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190" fontId="29" fillId="0" borderId="16" xfId="6597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43" fontId="30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49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49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53" xfId="0" applyFont="1" applyBorder="1" applyAlignment="1"/>
    <xf numFmtId="0" fontId="29" fillId="0" borderId="47" xfId="0" applyFont="1" applyBorder="1" applyAlignment="1">
      <alignment horizontal="right"/>
    </xf>
    <xf numFmtId="0" fontId="29" fillId="0" borderId="4" xfId="0" applyFont="1" applyBorder="1" applyAlignment="1"/>
    <xf numFmtId="1" fontId="29" fillId="0" borderId="53" xfId="6597" applyNumberFormat="1" applyFont="1" applyBorder="1" applyAlignment="1">
      <alignment horizontal="center"/>
    </xf>
    <xf numFmtId="0" fontId="29" fillId="0" borderId="53" xfId="6597" applyFont="1" applyBorder="1" applyAlignment="1">
      <alignment horizontal="center"/>
    </xf>
    <xf numFmtId="43" fontId="29" fillId="0" borderId="53" xfId="6597" applyNumberFormat="1" applyFont="1" applyBorder="1" applyAlignment="1"/>
    <xf numFmtId="43" fontId="29" fillId="0" borderId="53" xfId="6597" applyNumberFormat="1" applyFont="1" applyFill="1" applyBorder="1" applyAlignment="1"/>
    <xf numFmtId="0" fontId="29" fillId="0" borderId="53" xfId="6597" applyFont="1" applyFill="1" applyBorder="1" applyAlignment="1"/>
    <xf numFmtId="0" fontId="28" fillId="0" borderId="17" xfId="0" applyFont="1" applyBorder="1" applyAlignment="1">
      <alignment horizontal="left"/>
    </xf>
    <xf numFmtId="0" fontId="29" fillId="0" borderId="17" xfId="0" applyFont="1" applyBorder="1" applyAlignment="1"/>
    <xf numFmtId="0" fontId="33" fillId="0" borderId="0" xfId="23973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3973" applyFont="1" applyBorder="1" applyAlignment="1">
      <alignment horizontal="center"/>
    </xf>
    <xf numFmtId="0" fontId="32" fillId="0" borderId="54" xfId="24687" applyFont="1" applyBorder="1" applyAlignment="1">
      <alignment horizontal="center"/>
    </xf>
    <xf numFmtId="0" fontId="43" fillId="13" borderId="13" xfId="23973" applyFont="1" applyFill="1" applyBorder="1" applyAlignment="1">
      <alignment horizontal="left"/>
    </xf>
    <xf numFmtId="0" fontId="43" fillId="13" borderId="12" xfId="23973" applyFont="1" applyFill="1" applyBorder="1" applyAlignment="1">
      <alignment horizontal="left"/>
    </xf>
    <xf numFmtId="0" fontId="34" fillId="0" borderId="0" xfId="16150" applyFont="1" applyAlignment="1">
      <alignment horizontal="left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34" fillId="0" borderId="16" xfId="23973" applyFont="1" applyBorder="1" applyAlignment="1">
      <alignment wrapText="1"/>
    </xf>
    <xf numFmtId="43" fontId="29" fillId="0" borderId="54" xfId="6597" applyNumberFormat="1" applyFont="1" applyBorder="1" applyAlignment="1"/>
    <xf numFmtId="43" fontId="29" fillId="0" borderId="54" xfId="6597" applyNumberFormat="1" applyFont="1" applyFill="1" applyBorder="1" applyAlignment="1"/>
    <xf numFmtId="43" fontId="32" fillId="15" borderId="7" xfId="23671" applyNumberFormat="1" applyFont="1" applyFill="1" applyBorder="1" applyAlignment="1">
      <alignment horizontal="center"/>
    </xf>
    <xf numFmtId="43" fontId="32" fillId="15" borderId="14" xfId="23671" applyNumberFormat="1" applyFont="1" applyFill="1" applyBorder="1" applyAlignment="1">
      <alignment horizontal="center"/>
    </xf>
    <xf numFmtId="43" fontId="32" fillId="15" borderId="6" xfId="23671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0" fillId="0" borderId="0" xfId="0"/>
    <xf numFmtId="0" fontId="33" fillId="0" borderId="0" xfId="23973" applyFont="1" applyBorder="1" applyAlignment="1">
      <alignment horizontal="center"/>
    </xf>
    <xf numFmtId="0" fontId="33" fillId="0" borderId="1" xfId="23973" applyFont="1" applyBorder="1" applyAlignment="1">
      <alignment horizontal="center"/>
    </xf>
    <xf numFmtId="0" fontId="33" fillId="12" borderId="27" xfId="23973" applyFont="1" applyFill="1" applyBorder="1" applyAlignment="1">
      <alignment horizontal="center" vertical="center"/>
    </xf>
    <xf numFmtId="0" fontId="33" fillId="12" borderId="32" xfId="23973" applyFont="1" applyFill="1" applyBorder="1" applyAlignment="1">
      <alignment horizontal="center" vertical="center"/>
    </xf>
    <xf numFmtId="0" fontId="33" fillId="12" borderId="28" xfId="23973" applyFont="1" applyFill="1" applyBorder="1" applyAlignment="1">
      <alignment horizontal="center" vertical="center"/>
    </xf>
    <xf numFmtId="0" fontId="33" fillId="12" borderId="29" xfId="23973" applyFont="1" applyFill="1" applyBorder="1" applyAlignment="1">
      <alignment horizontal="center" vertical="center"/>
    </xf>
    <xf numFmtId="0" fontId="33" fillId="12" borderId="30" xfId="23973" applyFont="1" applyFill="1" applyBorder="1" applyAlignment="1">
      <alignment horizontal="center" vertical="center"/>
    </xf>
    <xf numFmtId="0" fontId="33" fillId="12" borderId="33" xfId="23973" applyFont="1" applyFill="1" applyBorder="1" applyAlignment="1">
      <alignment horizontal="center" vertical="center"/>
    </xf>
    <xf numFmtId="0" fontId="33" fillId="12" borderId="34" xfId="23973" applyFont="1" applyFill="1" applyBorder="1" applyAlignment="1">
      <alignment horizontal="center" vertical="center"/>
    </xf>
    <xf numFmtId="0" fontId="33" fillId="12" borderId="22" xfId="23973" applyFont="1" applyFill="1" applyBorder="1" applyAlignment="1">
      <alignment horizontal="center" vertical="center"/>
    </xf>
    <xf numFmtId="43" fontId="33" fillId="12" borderId="20" xfId="23973" applyNumberFormat="1" applyFont="1" applyFill="1" applyBorder="1" applyAlignment="1">
      <alignment horizontal="center" vertical="center"/>
    </xf>
    <xf numFmtId="43" fontId="33" fillId="12" borderId="21" xfId="23973" applyNumberFormat="1" applyFont="1" applyFill="1" applyBorder="1" applyAlignment="1">
      <alignment horizontal="center" vertical="center"/>
    </xf>
    <xf numFmtId="0" fontId="33" fillId="12" borderId="31" xfId="23973" applyFont="1" applyFill="1" applyBorder="1" applyAlignment="1">
      <alignment horizontal="center" vertical="center"/>
    </xf>
    <xf numFmtId="0" fontId="33" fillId="12" borderId="35" xfId="23973" applyFont="1" applyFill="1" applyBorder="1" applyAlignment="1">
      <alignment horizontal="center" vertical="center"/>
    </xf>
    <xf numFmtId="0" fontId="33" fillId="0" borderId="37" xfId="23973" applyFont="1" applyBorder="1" applyAlignment="1">
      <alignment horizontal="center"/>
    </xf>
    <xf numFmtId="0" fontId="33" fillId="0" borderId="38" xfId="23973" applyFont="1" applyBorder="1" applyAlignment="1">
      <alignment horizontal="center"/>
    </xf>
    <xf numFmtId="0" fontId="33" fillId="0" borderId="39" xfId="23973" applyFont="1" applyBorder="1" applyAlignment="1">
      <alignment horizontal="center"/>
    </xf>
    <xf numFmtId="0" fontId="33" fillId="0" borderId="17" xfId="23973" applyFont="1" applyBorder="1" applyAlignment="1">
      <alignment horizontal="left"/>
    </xf>
    <xf numFmtId="0" fontId="33" fillId="0" borderId="43" xfId="23973" applyFont="1" applyBorder="1" applyAlignment="1">
      <alignment horizontal="left"/>
    </xf>
    <xf numFmtId="0" fontId="33" fillId="0" borderId="18" xfId="23973" applyFont="1" applyBorder="1" applyAlignment="1">
      <alignment horizontal="left"/>
    </xf>
    <xf numFmtId="0" fontId="34" fillId="0" borderId="17" xfId="23973" applyFont="1" applyBorder="1" applyAlignment="1">
      <alignment horizontal="center"/>
    </xf>
    <xf numFmtId="0" fontId="34" fillId="0" borderId="43" xfId="23973" applyFont="1" applyBorder="1" applyAlignment="1">
      <alignment horizontal="center"/>
    </xf>
    <xf numFmtId="0" fontId="34" fillId="0" borderId="18" xfId="23973" applyFont="1" applyBorder="1" applyAlignment="1">
      <alignment horizontal="center"/>
    </xf>
    <xf numFmtId="0" fontId="34" fillId="0" borderId="0" xfId="16150" applyFont="1" applyAlignment="1">
      <alignment horizontal="left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5" fillId="12" borderId="44" xfId="23973" applyFont="1" applyFill="1" applyBorder="1" applyAlignment="1">
      <alignment horizontal="center" vertical="center"/>
    </xf>
    <xf numFmtId="0" fontId="35" fillId="12" borderId="46" xfId="23973" applyFont="1" applyFill="1" applyBorder="1" applyAlignment="1">
      <alignment horizontal="center" vertical="center"/>
    </xf>
    <xf numFmtId="0" fontId="35" fillId="12" borderId="32" xfId="23973" applyFont="1" applyFill="1" applyBorder="1" applyAlignment="1">
      <alignment horizontal="center" vertical="center"/>
    </xf>
    <xf numFmtId="0" fontId="40" fillId="12" borderId="26" xfId="23973" applyFont="1" applyFill="1" applyBorder="1" applyAlignment="1">
      <alignment horizontal="center"/>
    </xf>
    <xf numFmtId="0" fontId="40" fillId="12" borderId="50" xfId="23973" applyFont="1" applyFill="1" applyBorder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4" fillId="0" borderId="0" xfId="23973" applyFont="1" applyFill="1" applyBorder="1" applyAlignment="1">
      <alignment horizontal="center"/>
    </xf>
    <xf numFmtId="0" fontId="33" fillId="0" borderId="1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wrapText="1"/>
    </xf>
    <xf numFmtId="0" fontId="33" fillId="13" borderId="14" xfId="23973" applyFont="1" applyFill="1" applyBorder="1" applyAlignment="1">
      <alignment horizontal="center" wrapText="1"/>
    </xf>
    <xf numFmtId="0" fontId="33" fillId="13" borderId="7" xfId="23973" applyFont="1" applyFill="1" applyBorder="1" applyAlignment="1">
      <alignment horizontal="center"/>
    </xf>
    <xf numFmtId="0" fontId="33" fillId="13" borderId="14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vertical="center" wrapText="1"/>
    </xf>
    <xf numFmtId="0" fontId="33" fillId="13" borderId="14" xfId="23973" applyFont="1" applyFill="1" applyBorder="1" applyAlignment="1">
      <alignment horizontal="center" vertical="center" wrapText="1"/>
    </xf>
    <xf numFmtId="0" fontId="43" fillId="13" borderId="7" xfId="23973" applyFont="1" applyFill="1" applyBorder="1" applyAlignment="1">
      <alignment horizontal="center" vertical="center"/>
    </xf>
    <xf numFmtId="0" fontId="43" fillId="13" borderId="53" xfId="23973" applyFont="1" applyFill="1" applyBorder="1" applyAlignment="1">
      <alignment horizontal="center" vertical="center"/>
    </xf>
    <xf numFmtId="0" fontId="43" fillId="13" borderId="14" xfId="23973" applyFont="1" applyFill="1" applyBorder="1" applyAlignment="1">
      <alignment horizontal="center" vertical="center"/>
    </xf>
    <xf numFmtId="0" fontId="33" fillId="13" borderId="11" xfId="23973" applyFont="1" applyFill="1" applyBorder="1" applyAlignment="1">
      <alignment horizontal="left"/>
    </xf>
    <xf numFmtId="0" fontId="33" fillId="13" borderId="25" xfId="23973" applyFont="1" applyFill="1" applyBorder="1" applyAlignment="1">
      <alignment horizontal="left"/>
    </xf>
    <xf numFmtId="0" fontId="33" fillId="13" borderId="12" xfId="23973" applyFont="1" applyFill="1" applyBorder="1" applyAlignment="1">
      <alignment horizontal="left"/>
    </xf>
    <xf numFmtId="43" fontId="43" fillId="13" borderId="11" xfId="23973" applyNumberFormat="1" applyFont="1" applyFill="1" applyBorder="1" applyAlignment="1">
      <alignment horizontal="center"/>
    </xf>
    <xf numFmtId="0" fontId="43" fillId="13" borderId="25" xfId="23973" applyFont="1" applyFill="1" applyBorder="1"/>
    <xf numFmtId="0" fontId="43" fillId="13" borderId="12" xfId="23973" applyFont="1" applyFill="1" applyBorder="1"/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43" fillId="13" borderId="11" xfId="23973" applyFont="1" applyFill="1" applyBorder="1" applyAlignment="1">
      <alignment horizontal="center"/>
    </xf>
    <xf numFmtId="0" fontId="43" fillId="13" borderId="25" xfId="23973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43" fontId="32" fillId="15" borderId="11" xfId="23671" applyNumberFormat="1" applyFont="1" applyFill="1" applyBorder="1" applyAlignment="1">
      <alignment horizontal="center"/>
    </xf>
    <xf numFmtId="43" fontId="32" fillId="15" borderId="12" xfId="23671" applyNumberFormat="1" applyFont="1" applyFill="1" applyBorder="1" applyAlignment="1">
      <alignment horizontal="center"/>
    </xf>
  </cellXfs>
  <cellStyles count="28358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7" xfId="28289"/>
    <cellStyle name="Comma 108" xfId="28296"/>
    <cellStyle name="Comma 109" xfId="28294"/>
    <cellStyle name="Comma 11" xfId="6823"/>
    <cellStyle name="Comma 11 2" xfId="6824"/>
    <cellStyle name="Comma 11 3" xfId="6825"/>
    <cellStyle name="Comma 11 4" xfId="6826"/>
    <cellStyle name="Comma 110" xfId="28295"/>
    <cellStyle name="Comma 111" xfId="28297"/>
    <cellStyle name="Comma 112" xfId="28305"/>
    <cellStyle name="Comma 113" xfId="28302"/>
    <cellStyle name="Comma 114" xfId="28306"/>
    <cellStyle name="Comma 115" xfId="28312"/>
    <cellStyle name="Comma 116" xfId="28311"/>
    <cellStyle name="Comma 117" xfId="28303"/>
    <cellStyle name="Comma 118" xfId="28304"/>
    <cellStyle name="Comma 119" xfId="28315"/>
    <cellStyle name="Comma 12" xfId="6827"/>
    <cellStyle name="Comma 12 2" xfId="6828"/>
    <cellStyle name="Comma 12 3" xfId="6829"/>
    <cellStyle name="Comma 12 4" xfId="6830"/>
    <cellStyle name="Comma 120" xfId="28317"/>
    <cellStyle name="Comma 121" xfId="28319"/>
    <cellStyle name="Comma 122" xfId="28321"/>
    <cellStyle name="Comma 123" xfId="28323"/>
    <cellStyle name="Comma 124" xfId="28325"/>
    <cellStyle name="Comma 125" xfId="28327"/>
    <cellStyle name="Comma 126" xfId="28329"/>
    <cellStyle name="Comma 127" xfId="28331"/>
    <cellStyle name="Comma 128" xfId="28333"/>
    <cellStyle name="Comma 129" xfId="28335"/>
    <cellStyle name="Comma 13" xfId="6831"/>
    <cellStyle name="Comma 13 2" xfId="6832"/>
    <cellStyle name="Comma 13 3" xfId="6833"/>
    <cellStyle name="Comma 13 4" xfId="6834"/>
    <cellStyle name="Comma 130" xfId="28337"/>
    <cellStyle name="Comma 131" xfId="28339"/>
    <cellStyle name="Comma 132" xfId="28341"/>
    <cellStyle name="Comma 133" xfId="28343"/>
    <cellStyle name="Comma 134" xfId="28345"/>
    <cellStyle name="Comma 135" xfId="28347"/>
    <cellStyle name="Comma 136" xfId="28353"/>
    <cellStyle name="Comma 137" xfId="28313"/>
    <cellStyle name="Comma 138" xfId="28310"/>
    <cellStyle name="Comma 139" xfId="28351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5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5" xfId="28291"/>
    <cellStyle name="Normal 116" xfId="28298"/>
    <cellStyle name="Normal 117" xfId="28300"/>
    <cellStyle name="Normal 118" xfId="28301"/>
    <cellStyle name="Normal 119" xfId="28299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1" xfId="28309"/>
    <cellStyle name="Normal 122" xfId="28308"/>
    <cellStyle name="Normal 123" xfId="28314"/>
    <cellStyle name="Normal 124" xfId="28316"/>
    <cellStyle name="Normal 125" xfId="28318"/>
    <cellStyle name="Normal 126" xfId="28320"/>
    <cellStyle name="Normal 127" xfId="28322"/>
    <cellStyle name="Normal 128" xfId="28324"/>
    <cellStyle name="Normal 129" xfId="28326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1" xfId="28330"/>
    <cellStyle name="Normal 132" xfId="28332"/>
    <cellStyle name="Normal 133" xfId="28334"/>
    <cellStyle name="Normal 134" xfId="28336"/>
    <cellStyle name="Normal 135" xfId="28338"/>
    <cellStyle name="Normal 136" xfId="28340"/>
    <cellStyle name="Normal 137" xfId="28342"/>
    <cellStyle name="Normal 138" xfId="28344"/>
    <cellStyle name="Normal 139" xfId="28346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1" xfId="28350"/>
    <cellStyle name="Normal 142" xfId="28352"/>
    <cellStyle name="Normal 143" xfId="28354"/>
    <cellStyle name="Normal 144" xfId="28349"/>
    <cellStyle name="Normal 145" xfId="28355"/>
    <cellStyle name="Normal 146" xfId="28356"/>
    <cellStyle name="Normal 147" xfId="28357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0" xfId="14692"/>
    <cellStyle name="Normal 4 21" xfId="14693"/>
    <cellStyle name="Normal 4 22" xfId="14694"/>
    <cellStyle name="Normal 4 23" xfId="28248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5840"/>
        <c:axId val="43637376"/>
      </c:lineChart>
      <c:catAx>
        <c:axId val="43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3637376"/>
        <c:crosses val="autoZero"/>
        <c:auto val="1"/>
        <c:lblAlgn val="ctr"/>
        <c:lblOffset val="100"/>
        <c:noMultiLvlLbl val="0"/>
      </c:catAx>
      <c:valAx>
        <c:axId val="4363737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43635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0</xdr:col>
      <xdr:colOff>266700</xdr:colOff>
      <xdr:row>2</xdr:row>
      <xdr:rowOff>152400</xdr:rowOff>
    </xdr:to>
    <xdr:sp macro="" textlink="">
      <xdr:nvSpPr>
        <xdr:cNvPr id="23413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</xdr:row>
      <xdr:rowOff>38100</xdr:rowOff>
    </xdr:from>
    <xdr:to>
      <xdr:col>0</xdr:col>
      <xdr:colOff>266700</xdr:colOff>
      <xdr:row>3</xdr:row>
      <xdr:rowOff>152400</xdr:rowOff>
    </xdr:to>
    <xdr:sp macro="" textlink="">
      <xdr:nvSpPr>
        <xdr:cNvPr id="23414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414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38100</xdr:rowOff>
    </xdr:from>
    <xdr:to>
      <xdr:col>0</xdr:col>
      <xdr:colOff>304800</xdr:colOff>
      <xdr:row>21</xdr:row>
      <xdr:rowOff>142875</xdr:rowOff>
    </xdr:to>
    <xdr:sp macro="" textlink="">
      <xdr:nvSpPr>
        <xdr:cNvPr id="23531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531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531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531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20</xdr:row>
      <xdr:rowOff>38100</xdr:rowOff>
    </xdr:from>
    <xdr:to>
      <xdr:col>0</xdr:col>
      <xdr:colOff>304800</xdr:colOff>
      <xdr:row>20</xdr:row>
      <xdr:rowOff>142875</xdr:rowOff>
    </xdr:to>
    <xdr:sp macro="" textlink="">
      <xdr:nvSpPr>
        <xdr:cNvPr id="23532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38100</xdr:rowOff>
    </xdr:from>
    <xdr:to>
      <xdr:col>0</xdr:col>
      <xdr:colOff>304800</xdr:colOff>
      <xdr:row>21</xdr:row>
      <xdr:rowOff>152400</xdr:rowOff>
    </xdr:to>
    <xdr:sp macro="" textlink="">
      <xdr:nvSpPr>
        <xdr:cNvPr id="321635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3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3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4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20</xdr:row>
      <xdr:rowOff>38100</xdr:rowOff>
    </xdr:from>
    <xdr:to>
      <xdr:col>0</xdr:col>
      <xdr:colOff>304800</xdr:colOff>
      <xdr:row>20</xdr:row>
      <xdr:rowOff>142875</xdr:rowOff>
    </xdr:to>
    <xdr:sp macro="" textlink="">
      <xdr:nvSpPr>
        <xdr:cNvPr id="321645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4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4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5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5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5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6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#REF!</f>
        <v>#REF!</v>
      </c>
    </row>
    <row r="2" spans="1:9">
      <c r="A2" t="e">
        <f>#REF!</f>
        <v>#REF!</v>
      </c>
      <c r="G2" t="e">
        <f>#REF!</f>
        <v>#REF!</v>
      </c>
    </row>
    <row r="3" spans="1:9">
      <c r="A3" t="e">
        <f>#REF!</f>
        <v>#REF!</v>
      </c>
      <c r="G3" t="e">
        <f>#REF!</f>
        <v>#REF!</v>
      </c>
    </row>
    <row r="4" spans="1:9">
      <c r="A4" t="e">
        <f>#REF!</f>
        <v>#REF!</v>
      </c>
      <c r="G4" t="e">
        <f>#REF!</f>
        <v>#REF!</v>
      </c>
      <c r="I4" t="e">
        <f>#REF!</f>
        <v>#REF!</v>
      </c>
    </row>
    <row r="5" spans="1:9">
      <c r="A5" t="s">
        <v>8</v>
      </c>
      <c r="B5" s="211" t="s">
        <v>0</v>
      </c>
      <c r="C5" s="211" t="s">
        <v>18</v>
      </c>
      <c r="D5" s="211" t="s">
        <v>1</v>
      </c>
      <c r="E5" s="211" t="s">
        <v>10</v>
      </c>
      <c r="F5" s="211" t="s">
        <v>2</v>
      </c>
      <c r="G5" s="211" t="s">
        <v>3</v>
      </c>
      <c r="H5" t="s">
        <v>21</v>
      </c>
      <c r="I5" s="211" t="s">
        <v>12</v>
      </c>
    </row>
    <row r="6" spans="1:9">
      <c r="A6" t="s">
        <v>9</v>
      </c>
      <c r="B6" s="211"/>
      <c r="C6" s="211"/>
      <c r="D6" s="211"/>
      <c r="E6" s="211"/>
      <c r="F6" s="211"/>
      <c r="G6" s="211"/>
      <c r="H6" t="s">
        <v>7</v>
      </c>
      <c r="I6" s="211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36"/>
  <sheetViews>
    <sheetView view="pageBreakPreview" zoomScale="85" zoomScaleNormal="100" zoomScaleSheetLayoutView="85" workbookViewId="0">
      <selection activeCell="B5" sqref="B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3.7109375" style="3" bestFit="1" customWidth="1"/>
    <col min="11" max="16384" width="9.140625" style="3"/>
  </cols>
  <sheetData>
    <row r="1" spans="1:11">
      <c r="A1" s="212" t="s">
        <v>602</v>
      </c>
      <c r="B1" s="212"/>
      <c r="C1" s="212"/>
      <c r="D1" s="212"/>
      <c r="E1" s="212"/>
      <c r="F1" s="212"/>
    </row>
    <row r="2" spans="1:11" ht="25.5" thickBot="1">
      <c r="A2" s="213"/>
      <c r="B2" s="213"/>
      <c r="C2" s="213"/>
      <c r="D2" s="213"/>
      <c r="E2" s="213"/>
      <c r="F2" s="213"/>
    </row>
    <row r="3" spans="1:11">
      <c r="A3" s="4"/>
      <c r="B3" s="5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3" s="6"/>
      <c r="D3" s="4"/>
      <c r="E3" s="6"/>
      <c r="F3" s="4"/>
    </row>
    <row r="4" spans="1:11">
      <c r="A4" s="7"/>
      <c r="B4" s="8" t="s">
        <v>540</v>
      </c>
      <c r="C4" s="9"/>
      <c r="D4" s="10"/>
      <c r="E4" s="9"/>
      <c r="F4" s="7"/>
    </row>
    <row r="5" spans="1:11" ht="25.5" thickBot="1">
      <c r="A5" s="7"/>
      <c r="B5" s="8" t="s">
        <v>595</v>
      </c>
      <c r="C5" s="9"/>
      <c r="D5" s="7"/>
      <c r="E5" s="9"/>
      <c r="F5" s="7"/>
    </row>
    <row r="6" spans="1:11" ht="25.5" thickTop="1">
      <c r="A6" s="214" t="s">
        <v>91</v>
      </c>
      <c r="B6" s="216" t="s">
        <v>0</v>
      </c>
      <c r="C6" s="217"/>
      <c r="D6" s="218"/>
      <c r="E6" s="222" t="s">
        <v>92</v>
      </c>
      <c r="F6" s="224" t="s">
        <v>12</v>
      </c>
    </row>
    <row r="7" spans="1:11" ht="25.5" thickBot="1">
      <c r="A7" s="215"/>
      <c r="B7" s="219"/>
      <c r="C7" s="220"/>
      <c r="D7" s="221"/>
      <c r="E7" s="223"/>
      <c r="F7" s="225"/>
    </row>
    <row r="8" spans="1:11" ht="25.5" thickTop="1">
      <c r="A8" s="11"/>
      <c r="B8" s="226" t="s">
        <v>598</v>
      </c>
      <c r="C8" s="227"/>
      <c r="D8" s="228"/>
      <c r="E8" s="12"/>
      <c r="F8" s="13"/>
      <c r="K8" s="14"/>
    </row>
    <row r="9" spans="1:11" s="17" customFormat="1">
      <c r="A9" s="15">
        <v>1</v>
      </c>
      <c r="B9" s="229" t="s">
        <v>541</v>
      </c>
      <c r="C9" s="230"/>
      <c r="D9" s="231"/>
      <c r="E9" s="16"/>
      <c r="F9" s="13"/>
    </row>
    <row r="10" spans="1:11" s="17" customFormat="1">
      <c r="A10" s="15">
        <v>2</v>
      </c>
      <c r="B10" s="229" t="s">
        <v>542</v>
      </c>
      <c r="C10" s="230"/>
      <c r="D10" s="231"/>
      <c r="E10" s="16"/>
      <c r="F10" s="13"/>
    </row>
    <row r="11" spans="1:11" s="17" customFormat="1">
      <c r="A11" s="15">
        <v>3</v>
      </c>
      <c r="B11" s="229" t="s">
        <v>543</v>
      </c>
      <c r="C11" s="230"/>
      <c r="D11" s="231"/>
      <c r="E11" s="16"/>
      <c r="F11" s="13"/>
    </row>
    <row r="12" spans="1:11" s="17" customFormat="1">
      <c r="A12" s="18"/>
      <c r="B12" s="232"/>
      <c r="C12" s="233"/>
      <c r="D12" s="234"/>
      <c r="E12" s="16"/>
      <c r="F12" s="13"/>
    </row>
    <row r="13" spans="1:11">
      <c r="A13" s="18"/>
      <c r="B13" s="232"/>
      <c r="C13" s="233"/>
      <c r="D13" s="234"/>
      <c r="E13" s="16"/>
      <c r="F13" s="13"/>
      <c r="K13" s="14"/>
    </row>
    <row r="14" spans="1:11" s="24" customFormat="1">
      <c r="A14" s="238" t="s">
        <v>19</v>
      </c>
      <c r="B14" s="19"/>
      <c r="C14" s="20"/>
      <c r="D14" s="21" t="s">
        <v>603</v>
      </c>
      <c r="E14" s="22"/>
      <c r="F14" s="23"/>
      <c r="I14" s="25"/>
    </row>
    <row r="15" spans="1:11" s="24" customFormat="1">
      <c r="A15" s="239"/>
      <c r="B15" s="26"/>
      <c r="C15" s="27"/>
      <c r="D15" s="27" t="s">
        <v>544</v>
      </c>
      <c r="E15" s="160"/>
      <c r="F15" s="28"/>
      <c r="H15" s="29"/>
      <c r="I15" s="30"/>
      <c r="J15" s="31"/>
    </row>
    <row r="16" spans="1:11" ht="25.5" thickBot="1">
      <c r="A16" s="240"/>
      <c r="B16" s="32" t="s">
        <v>545</v>
      </c>
      <c r="C16" s="241"/>
      <c r="D16" s="241"/>
      <c r="E16" s="241"/>
      <c r="F16" s="242"/>
      <c r="J16" s="33"/>
    </row>
    <row r="17" spans="1:33" s="24" customFormat="1" ht="25.5" thickTop="1">
      <c r="A17" s="34"/>
      <c r="B17" s="1"/>
      <c r="C17" s="35"/>
      <c r="D17" s="36"/>
      <c r="E17" s="37"/>
      <c r="F17" s="35"/>
      <c r="H17" s="3"/>
      <c r="I17" s="3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24" customFormat="1">
      <c r="A18" s="243"/>
      <c r="B18" s="243"/>
      <c r="C18" s="243"/>
      <c r="D18" s="243"/>
      <c r="E18" s="243"/>
      <c r="F18" s="243"/>
      <c r="H18" s="3"/>
      <c r="I18" s="3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24" customFormat="1">
      <c r="A19" s="244"/>
      <c r="B19" s="244"/>
      <c r="C19" s="244"/>
      <c r="D19" s="244"/>
      <c r="E19" s="244"/>
      <c r="F19" s="244"/>
      <c r="H19" s="3"/>
      <c r="I19" s="3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24" customFormat="1">
      <c r="A20" s="34"/>
      <c r="B20" s="1"/>
      <c r="C20" s="35"/>
      <c r="D20" s="36"/>
      <c r="E20" s="37"/>
      <c r="F20" s="35"/>
      <c r="H20" s="3"/>
      <c r="I20" s="3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24" customFormat="1">
      <c r="A21" s="34"/>
      <c r="B21" s="200"/>
      <c r="C21" s="236"/>
      <c r="D21" s="236"/>
      <c r="E21" s="3"/>
      <c r="G21" s="39"/>
      <c r="H21" s="39"/>
    </row>
    <row r="22" spans="1:33" s="24" customFormat="1">
      <c r="A22" s="34"/>
      <c r="B22" s="199"/>
      <c r="C22" s="237"/>
      <c r="D22" s="237"/>
      <c r="E22" s="40"/>
      <c r="F22" s="41"/>
      <c r="G22" s="42"/>
      <c r="H22" s="42"/>
    </row>
    <row r="23" spans="1:33" s="24" customFormat="1" ht="12.75" customHeight="1">
      <c r="B23" s="200"/>
      <c r="C23" s="43"/>
      <c r="D23" s="41"/>
      <c r="E23" s="200"/>
      <c r="F23" s="41"/>
      <c r="G23" s="42"/>
      <c r="H23" s="42"/>
    </row>
    <row r="24" spans="1:33" s="24" customFormat="1">
      <c r="B24" s="199"/>
      <c r="C24" s="3"/>
      <c r="E24" s="199"/>
      <c r="F24" s="3"/>
      <c r="J24" s="24">
        <v>5737920</v>
      </c>
    </row>
    <row r="25" spans="1:33" s="24" customFormat="1">
      <c r="B25" s="40"/>
      <c r="C25" s="40"/>
      <c r="D25" s="44"/>
      <c r="E25" s="40"/>
      <c r="F25" s="45"/>
      <c r="G25" s="39"/>
      <c r="J25" s="38">
        <f>J24-E14</f>
        <v>5737920</v>
      </c>
    </row>
    <row r="26" spans="1:33" s="24" customFormat="1" ht="12.75" customHeight="1">
      <c r="B26" s="200"/>
      <c r="C26" s="200"/>
      <c r="D26" s="44"/>
      <c r="E26" s="200"/>
      <c r="F26" s="200"/>
      <c r="G26" s="39"/>
    </row>
    <row r="27" spans="1:33" s="24" customFormat="1">
      <c r="B27" s="199"/>
      <c r="C27" s="3"/>
      <c r="E27" s="199"/>
      <c r="F27" s="3"/>
    </row>
    <row r="28" spans="1:33" s="24" customFormat="1">
      <c r="A28" s="34"/>
      <c r="B28" s="200"/>
      <c r="C28" s="40"/>
      <c r="D28" s="44"/>
      <c r="E28" s="235"/>
      <c r="F28" s="235"/>
      <c r="G28" s="46"/>
    </row>
    <row r="29" spans="1:33" s="24" customFormat="1" ht="12.75" customHeight="1">
      <c r="A29" s="34"/>
      <c r="B29" s="200"/>
      <c r="C29" s="40"/>
      <c r="D29" s="44"/>
      <c r="E29" s="198"/>
      <c r="F29" s="198"/>
      <c r="G29" s="42"/>
    </row>
    <row r="30" spans="1:33" s="24" customFormat="1">
      <c r="A30" s="34"/>
      <c r="B30" s="199"/>
      <c r="C30" s="3"/>
      <c r="D30" s="48"/>
      <c r="E30" s="199"/>
      <c r="F30" s="3"/>
      <c r="G30" s="42"/>
      <c r="H30" s="42"/>
    </row>
    <row r="31" spans="1:33">
      <c r="A31" s="200"/>
      <c r="B31" s="200"/>
      <c r="C31" s="40"/>
      <c r="D31" s="200"/>
      <c r="E31" s="200"/>
      <c r="F31" s="40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3">
      <c r="A32" s="201"/>
      <c r="B32" s="200"/>
      <c r="C32" s="50"/>
      <c r="D32" s="200"/>
      <c r="E32" s="200"/>
      <c r="F32" s="50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>
      <c r="A33" s="200"/>
      <c r="B33" s="199"/>
      <c r="C33" s="3"/>
      <c r="D33" s="200"/>
      <c r="E33" s="200"/>
      <c r="F33" s="43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>
      <c r="A34" s="201"/>
      <c r="B34" s="200"/>
      <c r="C34" s="40"/>
      <c r="D34" s="200"/>
      <c r="E34" s="200"/>
      <c r="F34" s="50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</sheetData>
  <mergeCells count="19">
    <mergeCell ref="E28:F28"/>
    <mergeCell ref="C21:D21"/>
    <mergeCell ref="C22:D22"/>
    <mergeCell ref="B13:D13"/>
    <mergeCell ref="A14:A16"/>
    <mergeCell ref="C16:F16"/>
    <mergeCell ref="A18:F18"/>
    <mergeCell ref="A19:F19"/>
    <mergeCell ref="B8:D8"/>
    <mergeCell ref="B9:D9"/>
    <mergeCell ref="B10:D10"/>
    <mergeCell ref="B11:D11"/>
    <mergeCell ref="B12:D12"/>
    <mergeCell ref="A1:F1"/>
    <mergeCell ref="A2:F2"/>
    <mergeCell ref="A6:A7"/>
    <mergeCell ref="B6:D7"/>
    <mergeCell ref="E6:E7"/>
    <mergeCell ref="F6:F7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view="pageBreakPreview" zoomScale="85" zoomScaleNormal="55" zoomScaleSheetLayoutView="85" workbookViewId="0">
      <selection activeCell="F31" sqref="F31"/>
    </sheetView>
  </sheetViews>
  <sheetFormatPr defaultRowHeight="24.75"/>
  <cols>
    <col min="1" max="1" width="6.5703125" style="34" customWidth="1"/>
    <col min="2" max="2" width="39.85546875" style="34" customWidth="1"/>
    <col min="3" max="3" width="16.28515625" style="64" customWidth="1"/>
    <col min="4" max="4" width="15" style="64" customWidth="1"/>
    <col min="5" max="5" width="19.7109375" style="64" customWidth="1"/>
    <col min="6" max="6" width="12.28515625" style="34" customWidth="1"/>
    <col min="7" max="7" width="18.42578125" style="64" customWidth="1"/>
    <col min="8" max="8" width="22.140625" style="34" customWidth="1"/>
    <col min="9" max="9" width="9.140625" style="34"/>
    <col min="10" max="10" width="10.5703125" style="34" bestFit="1" customWidth="1"/>
    <col min="11" max="11" width="39.42578125" style="34" customWidth="1"/>
    <col min="12" max="12" width="11.85546875" style="34" customWidth="1"/>
    <col min="13" max="16384" width="9.140625" style="34"/>
  </cols>
  <sheetData>
    <row r="1" spans="1:13">
      <c r="A1" s="243"/>
      <c r="B1" s="243"/>
      <c r="C1" s="243"/>
      <c r="D1" s="243"/>
      <c r="E1" s="243"/>
      <c r="F1" s="243"/>
      <c r="G1" s="243"/>
      <c r="H1" s="243"/>
    </row>
    <row r="2" spans="1:13" ht="25.5" thickBot="1">
      <c r="A2" s="245" t="s">
        <v>600</v>
      </c>
      <c r="B2" s="245"/>
      <c r="C2" s="245"/>
      <c r="D2" s="245"/>
      <c r="E2" s="245"/>
      <c r="F2" s="245"/>
      <c r="G2" s="245"/>
      <c r="H2" s="245"/>
    </row>
    <row r="3" spans="1:13" ht="21" customHeight="1">
      <c r="A3" s="51"/>
      <c r="B3" s="8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3" s="52"/>
      <c r="D3" s="52"/>
      <c r="E3" s="53"/>
      <c r="F3" s="54"/>
      <c r="G3" s="53"/>
      <c r="H3" s="54"/>
    </row>
    <row r="4" spans="1:13" ht="21" customHeight="1">
      <c r="A4" s="51"/>
      <c r="B4" s="8" t="s">
        <v>540</v>
      </c>
      <c r="C4" s="55"/>
      <c r="D4" s="55"/>
      <c r="E4" s="56"/>
      <c r="F4" s="57"/>
      <c r="G4" s="56"/>
      <c r="H4" s="57"/>
    </row>
    <row r="5" spans="1:13" ht="21" customHeight="1">
      <c r="A5" s="51"/>
      <c r="B5" s="8" t="s">
        <v>595</v>
      </c>
      <c r="C5" s="55"/>
      <c r="D5" s="55"/>
      <c r="E5" s="56"/>
      <c r="F5" s="57"/>
      <c r="G5" s="56"/>
      <c r="H5" s="57"/>
    </row>
    <row r="6" spans="1:13" s="10" customFormat="1">
      <c r="A6" s="246" t="s">
        <v>91</v>
      </c>
      <c r="B6" s="248" t="s">
        <v>0</v>
      </c>
      <c r="C6" s="58" t="s">
        <v>11</v>
      </c>
      <c r="D6" s="58" t="s">
        <v>16</v>
      </c>
      <c r="E6" s="58" t="s">
        <v>34</v>
      </c>
      <c r="F6" s="250" t="s">
        <v>620</v>
      </c>
      <c r="G6" s="58" t="s">
        <v>17</v>
      </c>
      <c r="H6" s="248" t="s">
        <v>12</v>
      </c>
    </row>
    <row r="7" spans="1:13" s="10" customFormat="1" ht="32.25" customHeight="1">
      <c r="A7" s="247"/>
      <c r="B7" s="249"/>
      <c r="C7" s="59" t="s">
        <v>596</v>
      </c>
      <c r="D7" s="59" t="s">
        <v>596</v>
      </c>
      <c r="E7" s="59" t="s">
        <v>596</v>
      </c>
      <c r="F7" s="251"/>
      <c r="G7" s="59" t="s">
        <v>596</v>
      </c>
      <c r="H7" s="249"/>
      <c r="J7" s="60"/>
      <c r="K7" s="60"/>
      <c r="L7" s="60"/>
      <c r="M7" s="60"/>
    </row>
    <row r="8" spans="1:13">
      <c r="A8" s="61"/>
      <c r="B8" s="62" t="s">
        <v>541</v>
      </c>
      <c r="C8" s="63"/>
      <c r="D8" s="63"/>
      <c r="E8" s="63"/>
      <c r="F8" s="61"/>
      <c r="G8" s="63"/>
      <c r="H8" s="61"/>
      <c r="L8" s="64"/>
    </row>
    <row r="9" spans="1:13" s="192" customFormat="1">
      <c r="A9" s="65">
        <v>1</v>
      </c>
      <c r="B9" s="66" t="s">
        <v>766</v>
      </c>
      <c r="C9" s="67"/>
      <c r="D9" s="67"/>
      <c r="E9" s="67"/>
      <c r="F9" s="68"/>
      <c r="G9" s="67"/>
      <c r="H9" s="66" t="s">
        <v>761</v>
      </c>
      <c r="K9" s="34"/>
      <c r="L9" s="70"/>
    </row>
    <row r="10" spans="1:13">
      <c r="A10" s="71"/>
      <c r="B10" s="203" t="s">
        <v>767</v>
      </c>
      <c r="C10" s="73"/>
      <c r="D10" s="73"/>
      <c r="E10" s="73"/>
      <c r="F10" s="74"/>
      <c r="G10" s="67"/>
      <c r="H10" s="66" t="s">
        <v>762</v>
      </c>
      <c r="L10" s="64"/>
    </row>
    <row r="11" spans="1:13">
      <c r="A11" s="71"/>
      <c r="B11" s="72" t="s">
        <v>765</v>
      </c>
      <c r="C11" s="73"/>
      <c r="D11" s="73"/>
      <c r="E11" s="73"/>
      <c r="F11" s="74"/>
      <c r="G11" s="67"/>
      <c r="H11" s="66" t="s">
        <v>763</v>
      </c>
      <c r="L11" s="64"/>
    </row>
    <row r="12" spans="1:13">
      <c r="A12" s="76"/>
      <c r="B12" s="72"/>
      <c r="C12" s="73"/>
      <c r="D12" s="73"/>
      <c r="E12" s="73"/>
      <c r="F12" s="74"/>
      <c r="G12" s="67"/>
      <c r="H12" s="66" t="s">
        <v>764</v>
      </c>
      <c r="L12" s="64"/>
    </row>
    <row r="13" spans="1:13">
      <c r="A13" s="71"/>
      <c r="B13" s="72"/>
      <c r="C13" s="73"/>
      <c r="D13" s="73"/>
      <c r="E13" s="73"/>
      <c r="F13" s="74"/>
      <c r="G13" s="67"/>
      <c r="H13" s="75"/>
      <c r="L13" s="64"/>
    </row>
    <row r="14" spans="1:13">
      <c r="A14" s="76"/>
      <c r="B14" s="72"/>
      <c r="C14" s="73"/>
      <c r="D14" s="73"/>
      <c r="E14" s="73"/>
      <c r="F14" s="74"/>
      <c r="G14" s="67"/>
      <c r="H14" s="71"/>
      <c r="L14" s="64"/>
    </row>
    <row r="15" spans="1:13">
      <c r="A15" s="76"/>
      <c r="B15" s="72"/>
      <c r="C15" s="73"/>
      <c r="D15" s="73"/>
      <c r="E15" s="73"/>
      <c r="F15" s="74"/>
      <c r="G15" s="67"/>
      <c r="H15" s="71"/>
    </row>
    <row r="16" spans="1:13">
      <c r="A16" s="77"/>
      <c r="B16" s="78"/>
      <c r="C16" s="79"/>
      <c r="D16" s="79"/>
      <c r="E16" s="79"/>
      <c r="F16" s="80"/>
      <c r="G16" s="81"/>
      <c r="H16" s="82"/>
    </row>
    <row r="17" spans="1:11">
      <c r="A17" s="252" t="s">
        <v>19</v>
      </c>
      <c r="B17" s="255" t="s">
        <v>601</v>
      </c>
      <c r="C17" s="256"/>
      <c r="D17" s="256"/>
      <c r="E17" s="256"/>
      <c r="F17" s="257"/>
      <c r="G17" s="83"/>
      <c r="H17" s="84"/>
      <c r="K17" s="85"/>
    </row>
    <row r="18" spans="1:11">
      <c r="A18" s="253"/>
      <c r="B18" s="86" t="s">
        <v>37</v>
      </c>
      <c r="C18" s="87"/>
      <c r="D18" s="87"/>
      <c r="E18" s="87"/>
      <c r="F18" s="87"/>
      <c r="G18" s="88"/>
      <c r="H18" s="89"/>
      <c r="K18" s="85"/>
    </row>
    <row r="19" spans="1:11">
      <c r="A19" s="254"/>
      <c r="B19" s="90" t="s">
        <v>20</v>
      </c>
      <c r="C19" s="258"/>
      <c r="D19" s="259"/>
      <c r="E19" s="259"/>
      <c r="F19" s="259"/>
      <c r="G19" s="259"/>
      <c r="H19" s="260"/>
    </row>
    <row r="20" spans="1:11" ht="9" customHeight="1">
      <c r="A20" s="91"/>
      <c r="B20" s="91"/>
      <c r="C20" s="92"/>
      <c r="D20" s="92"/>
      <c r="E20" s="92"/>
      <c r="F20" s="91"/>
      <c r="G20" s="92"/>
      <c r="H20" s="91"/>
    </row>
    <row r="21" spans="1:11" s="3" customFormat="1">
      <c r="A21" s="34"/>
      <c r="B21" s="93" t="s">
        <v>38</v>
      </c>
      <c r="C21" s="94">
        <v>0</v>
      </c>
      <c r="D21" s="95" t="s">
        <v>83</v>
      </c>
      <c r="E21" s="96"/>
      <c r="F21" s="96"/>
      <c r="G21" s="97"/>
      <c r="H21" s="97"/>
      <c r="J21" s="14"/>
      <c r="K21" s="98"/>
    </row>
    <row r="22" spans="1:11" s="17" customFormat="1">
      <c r="A22" s="34"/>
      <c r="B22" s="93" t="s">
        <v>39</v>
      </c>
      <c r="C22" s="94">
        <v>0</v>
      </c>
      <c r="D22" s="95" t="s">
        <v>546</v>
      </c>
      <c r="E22" s="47"/>
      <c r="F22" s="47"/>
      <c r="G22" s="99"/>
      <c r="H22" s="99"/>
    </row>
    <row r="23" spans="1:11" s="24" customFormat="1" ht="15" customHeight="1">
      <c r="A23" s="34"/>
      <c r="B23" s="34"/>
      <c r="C23" s="47"/>
      <c r="D23" s="48"/>
      <c r="E23" s="47"/>
      <c r="F23" s="47"/>
      <c r="G23" s="99"/>
      <c r="H23" s="99"/>
    </row>
    <row r="24" spans="1:11" s="24" customFormat="1">
      <c r="B24" s="199"/>
      <c r="C24" s="3"/>
      <c r="D24" s="3"/>
      <c r="F24" s="236"/>
      <c r="G24" s="236"/>
      <c r="H24" s="3"/>
    </row>
    <row r="25" spans="1:11" s="24" customFormat="1">
      <c r="A25" s="34"/>
      <c r="B25" s="202"/>
      <c r="C25" s="44"/>
      <c r="D25" s="44"/>
      <c r="F25" s="237"/>
      <c r="G25" s="237"/>
      <c r="H25" s="201"/>
    </row>
    <row r="26" spans="1:11" s="24" customFormat="1">
      <c r="A26" s="34"/>
      <c r="B26" s="201"/>
      <c r="C26" s="48"/>
      <c r="D26" s="48"/>
      <c r="E26" s="47"/>
      <c r="F26" s="47"/>
      <c r="G26" s="42"/>
      <c r="H26" s="42"/>
    </row>
    <row r="27" spans="1:11" s="24" customFormat="1">
      <c r="B27" s="199"/>
      <c r="C27" s="3"/>
      <c r="D27" s="3"/>
      <c r="F27" s="236"/>
      <c r="G27" s="236"/>
      <c r="H27" s="3"/>
    </row>
    <row r="28" spans="1:11" s="24" customFormat="1">
      <c r="A28" s="34"/>
      <c r="B28" s="202"/>
      <c r="C28" s="105"/>
      <c r="D28" s="44"/>
      <c r="F28" s="262"/>
      <c r="G28" s="262"/>
      <c r="H28" s="44"/>
    </row>
    <row r="29" spans="1:11" s="24" customFormat="1">
      <c r="A29" s="34"/>
      <c r="B29" s="34"/>
      <c r="C29" s="47"/>
      <c r="D29" s="48"/>
      <c r="E29" s="47"/>
      <c r="F29" s="47"/>
      <c r="G29" s="42"/>
      <c r="H29" s="42"/>
    </row>
    <row r="30" spans="1:11" s="3" customFormat="1" ht="36.75" customHeight="1">
      <c r="A30" s="104"/>
      <c r="B30" s="199"/>
      <c r="D30" s="39"/>
      <c r="E30" s="39"/>
      <c r="F30" s="47"/>
      <c r="G30" s="42"/>
      <c r="H30" s="42"/>
    </row>
    <row r="31" spans="1:11" s="3" customFormat="1" ht="29.25" customHeight="1">
      <c r="A31" s="105"/>
      <c r="B31" s="202"/>
      <c r="C31" s="105"/>
      <c r="D31" s="39"/>
      <c r="E31" s="39"/>
      <c r="F31" s="39"/>
      <c r="G31" s="97"/>
      <c r="H31" s="97"/>
    </row>
    <row r="32" spans="1:11" s="3" customFormat="1">
      <c r="A32" s="39"/>
      <c r="B32" s="39"/>
      <c r="C32" s="39"/>
      <c r="D32" s="39"/>
      <c r="E32" s="39"/>
      <c r="F32" s="39"/>
      <c r="G32" s="39"/>
      <c r="H32" s="39"/>
      <c r="K32" s="98"/>
    </row>
    <row r="33" spans="1:8" s="3" customFormat="1" ht="36.75" customHeight="1">
      <c r="A33" s="261"/>
      <c r="B33" s="261"/>
      <c r="C33" s="261"/>
      <c r="D33" s="39"/>
      <c r="E33" s="39"/>
      <c r="F33" s="39"/>
      <c r="G33" s="39"/>
      <c r="H33" s="39"/>
    </row>
    <row r="34" spans="1:8" s="3" customFormat="1" ht="29.25" customHeight="1">
      <c r="A34" s="261"/>
      <c r="B34" s="261"/>
      <c r="C34" s="261"/>
      <c r="D34" s="39"/>
      <c r="E34" s="39"/>
      <c r="F34" s="39"/>
      <c r="G34" s="97"/>
      <c r="H34" s="97"/>
    </row>
    <row r="35" spans="1:8" s="3" customFormat="1" ht="14.25" customHeight="1">
      <c r="A35" s="34"/>
      <c r="B35" s="97"/>
      <c r="C35" s="97"/>
      <c r="D35" s="39"/>
      <c r="E35" s="39"/>
      <c r="F35" s="39"/>
      <c r="G35" s="39"/>
      <c r="H35" s="39"/>
    </row>
    <row r="36" spans="1:8" s="3" customFormat="1" ht="36.75" customHeight="1">
      <c r="A36" s="261"/>
      <c r="B36" s="261"/>
      <c r="C36" s="261"/>
      <c r="D36" s="39"/>
      <c r="E36" s="39"/>
      <c r="F36" s="39"/>
      <c r="G36" s="39"/>
      <c r="H36" s="39"/>
    </row>
    <row r="37" spans="1:8" s="3" customFormat="1" ht="29.25" customHeight="1">
      <c r="A37" s="261"/>
      <c r="B37" s="261"/>
      <c r="C37" s="261"/>
      <c r="D37" s="39"/>
      <c r="E37" s="39"/>
      <c r="F37" s="39"/>
      <c r="G37" s="97"/>
      <c r="H37" s="97"/>
    </row>
    <row r="38" spans="1:8" s="3" customFormat="1" ht="14.25" customHeight="1">
      <c r="A38" s="34"/>
      <c r="B38" s="34"/>
      <c r="C38" s="47"/>
      <c r="D38" s="39"/>
      <c r="E38" s="39"/>
      <c r="F38" s="39"/>
      <c r="G38" s="39"/>
      <c r="H38" s="39"/>
    </row>
    <row r="39" spans="1:8" s="3" customFormat="1" ht="36.75" customHeight="1">
      <c r="A39" s="261"/>
      <c r="B39" s="261"/>
      <c r="C39" s="261"/>
      <c r="D39" s="39"/>
      <c r="E39" s="39"/>
      <c r="F39" s="39"/>
      <c r="G39" s="39"/>
      <c r="H39" s="39"/>
    </row>
    <row r="40" spans="1:8" s="3" customFormat="1" ht="29.25" customHeight="1">
      <c r="A40" s="261"/>
      <c r="B40" s="261"/>
      <c r="C40" s="261"/>
      <c r="D40" s="39"/>
      <c r="E40" s="39"/>
      <c r="F40" s="39"/>
      <c r="G40" s="97"/>
      <c r="H40" s="97"/>
    </row>
    <row r="41" spans="1:8" s="3" customFormat="1">
      <c r="A41" s="194"/>
      <c r="B41" s="194"/>
      <c r="C41" s="194"/>
      <c r="D41" s="39"/>
      <c r="E41" s="39"/>
      <c r="F41" s="39"/>
      <c r="G41" s="39"/>
      <c r="H41" s="39"/>
    </row>
    <row r="42" spans="1:8" s="3" customFormat="1">
      <c r="A42" s="34"/>
      <c r="B42" s="194"/>
      <c r="C42" s="47"/>
      <c r="D42" s="39"/>
      <c r="E42" s="39"/>
      <c r="F42" s="39"/>
      <c r="G42" s="39"/>
      <c r="H42" s="39"/>
    </row>
    <row r="43" spans="1:8">
      <c r="F43" s="39"/>
      <c r="G43" s="39"/>
      <c r="H43" s="39"/>
    </row>
  </sheetData>
  <mergeCells count="19">
    <mergeCell ref="A39:C39"/>
    <mergeCell ref="A40:C40"/>
    <mergeCell ref="A33:C33"/>
    <mergeCell ref="A34:C34"/>
    <mergeCell ref="A36:C36"/>
    <mergeCell ref="A37:C37"/>
    <mergeCell ref="F24:G24"/>
    <mergeCell ref="F25:G25"/>
    <mergeCell ref="F27:G27"/>
    <mergeCell ref="F28:G28"/>
    <mergeCell ref="A17:A19"/>
    <mergeCell ref="B17:F17"/>
    <mergeCell ref="C19:H19"/>
    <mergeCell ref="A1:H1"/>
    <mergeCell ref="A2:H2"/>
    <mergeCell ref="A6:A7"/>
    <mergeCell ref="B6:B7"/>
    <mergeCell ref="F6:F7"/>
    <mergeCell ref="H6:H7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2" fitToHeight="0" orientation="portrait" blackAndWhite="1" r:id="rId1"/>
  <headerFooter>
    <oddHeader xml:space="preserve">&amp;Rแบบ ปร. 5 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7"/>
  <sheetViews>
    <sheetView view="pageBreakPreview" zoomScale="90" zoomScaleNormal="55" zoomScaleSheetLayoutView="90" workbookViewId="0">
      <selection activeCell="C13" sqref="C13"/>
    </sheetView>
  </sheetViews>
  <sheetFormatPr defaultRowHeight="24.75"/>
  <cols>
    <col min="1" max="1" width="6.5703125" style="34" customWidth="1"/>
    <col min="2" max="2" width="37" style="34" customWidth="1"/>
    <col min="3" max="3" width="26.140625" style="64" customWidth="1"/>
    <col min="4" max="4" width="19.42578125" style="34" customWidth="1"/>
    <col min="5" max="5" width="29.7109375" style="64" customWidth="1"/>
    <col min="6" max="6" width="27" style="34" customWidth="1"/>
    <col min="7" max="7" width="9.140625" style="34"/>
    <col min="8" max="8" width="10.5703125" style="34" bestFit="1" customWidth="1"/>
    <col min="9" max="9" width="39.42578125" style="34" customWidth="1"/>
    <col min="10" max="10" width="11.85546875" style="34" customWidth="1"/>
    <col min="11" max="16384" width="9.140625" style="34"/>
  </cols>
  <sheetData>
    <row r="1" spans="1:11">
      <c r="A1" s="243"/>
      <c r="B1" s="243"/>
      <c r="C1" s="243"/>
      <c r="D1" s="243"/>
      <c r="E1" s="243"/>
      <c r="F1" s="243"/>
    </row>
    <row r="2" spans="1:11" ht="25.5" thickBot="1">
      <c r="A2" s="245" t="s">
        <v>600</v>
      </c>
      <c r="B2" s="245"/>
      <c r="C2" s="245"/>
      <c r="D2" s="245"/>
      <c r="E2" s="245"/>
      <c r="F2" s="245"/>
    </row>
    <row r="3" spans="1:11" ht="21" customHeight="1">
      <c r="A3" s="51"/>
      <c r="B3" s="8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3" s="53"/>
      <c r="D3" s="54"/>
      <c r="E3" s="53"/>
      <c r="F3" s="54"/>
    </row>
    <row r="4" spans="1:11" ht="21" customHeight="1">
      <c r="A4" s="51"/>
      <c r="B4" s="8" t="s">
        <v>540</v>
      </c>
      <c r="C4" s="56"/>
      <c r="D4" s="57"/>
      <c r="E4" s="56"/>
      <c r="F4" s="57"/>
    </row>
    <row r="5" spans="1:11" ht="21" customHeight="1">
      <c r="A5" s="51"/>
      <c r="B5" s="8" t="s">
        <v>595</v>
      </c>
      <c r="C5" s="56"/>
      <c r="D5" s="57"/>
      <c r="E5" s="56"/>
      <c r="F5" s="57"/>
    </row>
    <row r="6" spans="1:11" s="10" customFormat="1">
      <c r="A6" s="246" t="s">
        <v>91</v>
      </c>
      <c r="B6" s="248" t="s">
        <v>0</v>
      </c>
      <c r="C6" s="58" t="s">
        <v>34</v>
      </c>
      <c r="D6" s="250" t="s">
        <v>597</v>
      </c>
      <c r="E6" s="58" t="s">
        <v>17</v>
      </c>
      <c r="F6" s="248" t="s">
        <v>12</v>
      </c>
    </row>
    <row r="7" spans="1:11" s="10" customFormat="1" ht="32.25" customHeight="1">
      <c r="A7" s="247"/>
      <c r="B7" s="249"/>
      <c r="C7" s="59" t="s">
        <v>596</v>
      </c>
      <c r="D7" s="251"/>
      <c r="E7" s="59" t="s">
        <v>596</v>
      </c>
      <c r="F7" s="249"/>
      <c r="H7" s="60"/>
      <c r="I7" s="60"/>
      <c r="J7" s="60"/>
      <c r="K7" s="60"/>
    </row>
    <row r="8" spans="1:11">
      <c r="A8" s="61"/>
      <c r="B8" s="195" t="s">
        <v>604</v>
      </c>
      <c r="C8" s="63"/>
      <c r="D8" s="61"/>
      <c r="E8" s="63"/>
      <c r="F8" s="61"/>
      <c r="J8" s="64"/>
    </row>
    <row r="9" spans="1:11" s="192" customFormat="1">
      <c r="A9" s="65">
        <v>1</v>
      </c>
      <c r="B9" s="100" t="s">
        <v>605</v>
      </c>
      <c r="C9" s="67"/>
      <c r="D9" s="101"/>
      <c r="E9" s="67"/>
      <c r="F9" s="69"/>
      <c r="I9" s="34"/>
      <c r="J9" s="70"/>
    </row>
    <row r="10" spans="1:11">
      <c r="A10" s="71"/>
      <c r="B10" s="72"/>
      <c r="C10" s="73"/>
      <c r="D10" s="74"/>
      <c r="E10" s="67"/>
      <c r="F10" s="75"/>
      <c r="J10" s="64"/>
    </row>
    <row r="11" spans="1:11">
      <c r="A11" s="71"/>
      <c r="B11" s="72"/>
      <c r="C11" s="73"/>
      <c r="D11" s="74"/>
      <c r="E11" s="67"/>
      <c r="F11" s="75"/>
      <c r="J11" s="64"/>
    </row>
    <row r="12" spans="1:11">
      <c r="A12" s="76"/>
      <c r="B12" s="72"/>
      <c r="C12" s="73"/>
      <c r="D12" s="74"/>
      <c r="E12" s="67"/>
      <c r="F12" s="75"/>
      <c r="J12" s="64"/>
    </row>
    <row r="13" spans="1:11">
      <c r="A13" s="71"/>
      <c r="B13" s="72"/>
      <c r="C13" s="73"/>
      <c r="D13" s="74"/>
      <c r="E13" s="67"/>
      <c r="F13" s="75"/>
      <c r="J13" s="64"/>
    </row>
    <row r="14" spans="1:11">
      <c r="A14" s="76"/>
      <c r="B14" s="72"/>
      <c r="C14" s="73"/>
      <c r="D14" s="74"/>
      <c r="E14" s="67"/>
      <c r="F14" s="71"/>
    </row>
    <row r="15" spans="1:11">
      <c r="A15" s="77"/>
      <c r="B15" s="78"/>
      <c r="C15" s="79"/>
      <c r="D15" s="80"/>
      <c r="E15" s="81"/>
      <c r="F15" s="82"/>
    </row>
    <row r="16" spans="1:11">
      <c r="A16" s="252" t="s">
        <v>19</v>
      </c>
      <c r="B16" s="256"/>
      <c r="C16" s="256"/>
      <c r="D16" s="257"/>
      <c r="E16" s="83"/>
      <c r="F16" s="84"/>
      <c r="I16" s="85"/>
    </row>
    <row r="17" spans="1:9">
      <c r="A17" s="253"/>
      <c r="B17" s="87" t="s">
        <v>601</v>
      </c>
      <c r="C17" s="87"/>
      <c r="D17" s="87"/>
      <c r="E17" s="88"/>
      <c r="F17" s="89"/>
      <c r="I17" s="85"/>
    </row>
    <row r="18" spans="1:9">
      <c r="A18" s="253"/>
      <c r="B18" s="90" t="s">
        <v>37</v>
      </c>
      <c r="C18" s="259"/>
      <c r="D18" s="259"/>
      <c r="E18" s="259">
        <f>E17</f>
        <v>0</v>
      </c>
      <c r="F18" s="260"/>
    </row>
    <row r="19" spans="1:9">
      <c r="A19" s="254"/>
      <c r="B19" s="196" t="s">
        <v>20</v>
      </c>
      <c r="C19" s="263"/>
      <c r="D19" s="264"/>
      <c r="E19" s="264"/>
      <c r="F19" s="197"/>
    </row>
    <row r="20" spans="1:9" s="24" customFormat="1" ht="23.25" customHeight="1">
      <c r="A20" s="34"/>
      <c r="B20" s="34"/>
      <c r="C20" s="47"/>
      <c r="D20" s="47"/>
      <c r="E20" s="99"/>
      <c r="F20" s="99"/>
    </row>
    <row r="21" spans="1:9" s="24" customFormat="1">
      <c r="A21" s="243"/>
      <c r="B21" s="243"/>
      <c r="C21" s="243"/>
      <c r="D21" s="243"/>
      <c r="E21" s="243"/>
      <c r="F21" s="243"/>
      <c r="G21" s="102"/>
      <c r="H21" s="102"/>
    </row>
    <row r="22" spans="1:9" s="24" customFormat="1">
      <c r="A22" s="244"/>
      <c r="B22" s="244"/>
      <c r="C22" s="244"/>
      <c r="D22" s="244"/>
      <c r="E22" s="244"/>
      <c r="F22" s="244"/>
      <c r="G22" s="103"/>
      <c r="H22" s="103"/>
    </row>
    <row r="23" spans="1:9" s="24" customFormat="1">
      <c r="A23" s="243"/>
      <c r="B23" s="243"/>
      <c r="C23" s="243"/>
      <c r="D23" s="243"/>
      <c r="E23" s="243"/>
      <c r="F23" s="243"/>
      <c r="G23" s="103"/>
      <c r="H23" s="103"/>
    </row>
    <row r="24" spans="1:9" s="24" customFormat="1">
      <c r="A24" s="244"/>
      <c r="B24" s="244"/>
      <c r="C24" s="244"/>
      <c r="D24" s="244"/>
      <c r="E24" s="244"/>
      <c r="F24" s="244"/>
      <c r="G24" s="39"/>
      <c r="H24" s="39"/>
    </row>
    <row r="25" spans="1:9" s="24" customFormat="1">
      <c r="A25" s="39"/>
      <c r="B25" s="39"/>
      <c r="C25" s="39"/>
      <c r="D25" s="48"/>
      <c r="E25" s="47"/>
      <c r="F25" s="39"/>
      <c r="G25" s="39"/>
      <c r="H25" s="39"/>
    </row>
    <row r="26" spans="1:9" s="24" customFormat="1">
      <c r="A26" s="34"/>
      <c r="B26" s="200"/>
      <c r="C26" s="104"/>
      <c r="D26" s="3"/>
      <c r="E26" s="104"/>
      <c r="F26" s="3"/>
      <c r="G26" s="42"/>
      <c r="H26" s="42"/>
    </row>
    <row r="27" spans="1:9" s="24" customFormat="1">
      <c r="A27" s="34"/>
      <c r="B27" s="199"/>
      <c r="C27" s="40"/>
      <c r="D27" s="40"/>
      <c r="E27" s="40"/>
      <c r="F27" s="41"/>
      <c r="G27" s="42"/>
      <c r="H27" s="42"/>
    </row>
    <row r="28" spans="1:9" s="24" customFormat="1" ht="12.75" customHeight="1">
      <c r="B28" s="200"/>
      <c r="C28" s="43"/>
      <c r="D28" s="41"/>
      <c r="E28" s="200"/>
      <c r="F28" s="41"/>
      <c r="G28" s="104"/>
      <c r="H28" s="3"/>
    </row>
    <row r="29" spans="1:9" s="24" customFormat="1">
      <c r="B29" s="199"/>
      <c r="C29" s="3"/>
      <c r="E29" s="104"/>
      <c r="F29" s="3"/>
      <c r="G29" s="105"/>
      <c r="H29" s="39"/>
    </row>
    <row r="30" spans="1:9" s="24" customFormat="1">
      <c r="B30" s="200"/>
      <c r="C30" s="40"/>
      <c r="E30" s="40"/>
      <c r="G30" s="193"/>
      <c r="H30" s="39"/>
    </row>
    <row r="31" spans="1:9" s="24" customFormat="1">
      <c r="B31" s="200"/>
      <c r="C31" s="44"/>
      <c r="F31" s="200"/>
      <c r="G31" s="104"/>
      <c r="H31" s="3"/>
    </row>
    <row r="32" spans="1:9" s="24" customFormat="1">
      <c r="B32" s="199"/>
      <c r="C32" s="3"/>
      <c r="E32" s="104"/>
      <c r="F32" s="3"/>
      <c r="G32" s="40"/>
      <c r="H32" s="194"/>
    </row>
    <row r="33" spans="1:8" s="24" customFormat="1">
      <c r="A33" s="34"/>
      <c r="B33" s="202"/>
      <c r="C33" s="40"/>
      <c r="D33" s="44"/>
      <c r="E33" s="40"/>
      <c r="F33" s="40"/>
      <c r="G33" s="42"/>
      <c r="H33" s="42"/>
    </row>
    <row r="34" spans="1:8" s="24" customFormat="1">
      <c r="A34" s="34"/>
      <c r="B34" s="34"/>
      <c r="C34" s="47"/>
      <c r="D34" s="48"/>
      <c r="E34" s="47"/>
      <c r="F34" s="47"/>
      <c r="G34" s="42"/>
      <c r="H34" s="42"/>
    </row>
    <row r="35" spans="1:8" s="24" customFormat="1">
      <c r="A35" s="34"/>
      <c r="B35" s="199"/>
      <c r="C35" s="3"/>
      <c r="D35" s="44"/>
      <c r="E35" s="104"/>
      <c r="F35" s="3"/>
      <c r="G35" s="42"/>
      <c r="H35" s="42"/>
    </row>
    <row r="36" spans="1:8" s="24" customFormat="1">
      <c r="A36" s="39"/>
      <c r="B36" s="202"/>
      <c r="C36" s="40"/>
      <c r="D36" s="39"/>
      <c r="E36" s="40"/>
      <c r="F36" s="40"/>
      <c r="G36" s="104"/>
      <c r="H36" s="3"/>
    </row>
    <row r="37" spans="1:8" s="3" customFormat="1">
      <c r="A37" s="39"/>
      <c r="B37" s="39"/>
      <c r="C37" s="39"/>
      <c r="D37" s="39"/>
      <c r="E37" s="39"/>
      <c r="F37" s="39"/>
    </row>
    <row r="38" spans="1:8" s="3" customFormat="1">
      <c r="A38" s="104"/>
      <c r="B38" s="199"/>
      <c r="D38" s="39"/>
      <c r="E38" s="39"/>
      <c r="F38" s="39"/>
    </row>
    <row r="39" spans="1:8" s="3" customFormat="1">
      <c r="A39" s="105"/>
      <c r="B39" s="202"/>
      <c r="C39" s="39"/>
      <c r="D39" s="39"/>
      <c r="E39" s="97"/>
      <c r="F39" s="97"/>
    </row>
    <row r="40" spans="1:8" s="3" customFormat="1" ht="36.75" customHeight="1">
      <c r="A40" s="261"/>
      <c r="B40" s="261"/>
      <c r="C40" s="39"/>
      <c r="D40" s="39"/>
      <c r="E40" s="39"/>
      <c r="F40" s="39"/>
    </row>
    <row r="41" spans="1:8" s="3" customFormat="1" ht="29.25" customHeight="1">
      <c r="A41" s="261"/>
      <c r="B41" s="261"/>
      <c r="C41" s="39"/>
      <c r="D41" s="39"/>
      <c r="E41" s="97"/>
      <c r="F41" s="97"/>
    </row>
    <row r="42" spans="1:8" s="3" customFormat="1" ht="14.25" customHeight="1">
      <c r="A42" s="34"/>
      <c r="B42" s="34"/>
      <c r="C42" s="39"/>
      <c r="D42" s="39"/>
      <c r="E42" s="39"/>
      <c r="F42" s="39"/>
    </row>
    <row r="43" spans="1:8" s="3" customFormat="1" ht="36.75" customHeight="1">
      <c r="A43" s="261"/>
      <c r="B43" s="261"/>
      <c r="C43" s="39"/>
      <c r="D43" s="39"/>
      <c r="E43" s="39"/>
      <c r="F43" s="39"/>
    </row>
    <row r="44" spans="1:8" s="3" customFormat="1" ht="29.25" customHeight="1">
      <c r="A44" s="261"/>
      <c r="B44" s="261"/>
      <c r="C44" s="39"/>
      <c r="D44" s="39"/>
      <c r="E44" s="97"/>
      <c r="F44" s="97"/>
    </row>
    <row r="45" spans="1:8" s="3" customFormat="1">
      <c r="A45" s="194"/>
      <c r="B45" s="194"/>
      <c r="C45" s="39"/>
      <c r="D45" s="39"/>
      <c r="E45" s="39"/>
      <c r="F45" s="39"/>
    </row>
    <row r="46" spans="1:8" s="3" customFormat="1">
      <c r="A46" s="34"/>
      <c r="B46" s="194"/>
      <c r="C46" s="39"/>
      <c r="D46" s="39"/>
      <c r="E46" s="39"/>
      <c r="F46" s="39"/>
    </row>
    <row r="47" spans="1:8">
      <c r="D47" s="39"/>
      <c r="E47" s="39"/>
      <c r="F47" s="39"/>
    </row>
  </sheetData>
  <mergeCells count="18">
    <mergeCell ref="A43:B43"/>
    <mergeCell ref="A41:B41"/>
    <mergeCell ref="A44:B44"/>
    <mergeCell ref="C18:F18"/>
    <mergeCell ref="B16:D16"/>
    <mergeCell ref="A21:F21"/>
    <mergeCell ref="A22:F22"/>
    <mergeCell ref="A23:F23"/>
    <mergeCell ref="A24:F24"/>
    <mergeCell ref="A40:B40"/>
    <mergeCell ref="A16:A19"/>
    <mergeCell ref="C19:E19"/>
    <mergeCell ref="A1:F1"/>
    <mergeCell ref="A2:F2"/>
    <mergeCell ref="A6:A7"/>
    <mergeCell ref="B6:B7"/>
    <mergeCell ref="D6:D7"/>
    <mergeCell ref="F6:F7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portrait" blackAndWhite="1" r:id="rId1"/>
  <headerFooter>
    <oddHeader xml:space="preserve">&amp;Rแบบ ปร. 5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3"/>
  <sheetViews>
    <sheetView showGridLines="0" view="pageBreakPreview" zoomScale="80" zoomScaleNormal="55" zoomScaleSheetLayoutView="80" zoomScalePageLayoutView="30" workbookViewId="0">
      <selection activeCell="K13" sqref="K13"/>
    </sheetView>
  </sheetViews>
  <sheetFormatPr defaultRowHeight="24.95" customHeight="1"/>
  <cols>
    <col min="1" max="1" width="6.140625" style="136" customWidth="1"/>
    <col min="2" max="2" width="5" style="157" customWidth="1"/>
    <col min="3" max="3" width="87.85546875" style="117" customWidth="1"/>
    <col min="4" max="4" width="10.28515625" style="136" bestFit="1" customWidth="1"/>
    <col min="5" max="5" width="7.28515625" style="158" customWidth="1"/>
    <col min="6" max="6" width="11.85546875" style="136" bestFit="1" customWidth="1"/>
    <col min="7" max="7" width="15" style="159" bestFit="1" customWidth="1"/>
    <col min="8" max="8" width="12.85546875" style="159" customWidth="1"/>
    <col min="9" max="9" width="16.85546875" style="136" customWidth="1"/>
    <col min="10" max="10" width="17.28515625" style="159" bestFit="1" customWidth="1"/>
    <col min="11" max="11" width="20.28515625" style="136" customWidth="1"/>
    <col min="12" max="12" width="12.28515625" style="136" customWidth="1"/>
    <col min="13" max="16384" width="9.140625" style="136"/>
  </cols>
  <sheetData>
    <row r="1" spans="1:12" s="106" customFormat="1" ht="23.25" thickBot="1">
      <c r="A1" s="265" t="s">
        <v>599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2" s="106" customFormat="1" ht="22.5" customHeight="1">
      <c r="A2" s="107" t="s">
        <v>538</v>
      </c>
      <c r="B2" s="108"/>
      <c r="C2" s="109"/>
      <c r="D2" s="110"/>
      <c r="E2" s="111"/>
      <c r="F2" s="111"/>
      <c r="H2" s="111"/>
      <c r="I2" s="109"/>
      <c r="J2" s="109"/>
      <c r="K2" s="112"/>
    </row>
    <row r="3" spans="1:12" s="106" customFormat="1" ht="22.5">
      <c r="A3" s="110" t="s">
        <v>759</v>
      </c>
      <c r="B3" s="113"/>
      <c r="C3" s="114"/>
      <c r="D3" s="110"/>
      <c r="E3" s="115"/>
      <c r="F3" s="117"/>
      <c r="G3" s="116"/>
      <c r="H3" s="117"/>
      <c r="I3" s="118"/>
      <c r="J3" s="117"/>
      <c r="K3" s="119"/>
    </row>
    <row r="4" spans="1:12" s="106" customFormat="1" ht="22.5">
      <c r="A4" s="110" t="s">
        <v>539</v>
      </c>
      <c r="B4" s="113"/>
      <c r="C4" s="114"/>
      <c r="E4" s="115"/>
      <c r="F4" s="117"/>
      <c r="G4" s="116"/>
      <c r="H4" s="117"/>
      <c r="I4" s="118"/>
      <c r="J4" s="117"/>
      <c r="K4" s="119"/>
    </row>
    <row r="5" spans="1:12" s="123" customFormat="1" ht="24.95" customHeight="1">
      <c r="A5" s="120" t="s">
        <v>8</v>
      </c>
      <c r="B5" s="121"/>
      <c r="C5" s="266" t="s">
        <v>0</v>
      </c>
      <c r="D5" s="268" t="s">
        <v>10</v>
      </c>
      <c r="E5" s="269"/>
      <c r="F5" s="268" t="s">
        <v>11</v>
      </c>
      <c r="G5" s="269"/>
      <c r="H5" s="268" t="s">
        <v>5</v>
      </c>
      <c r="I5" s="269"/>
      <c r="J5" s="122" t="s">
        <v>6</v>
      </c>
      <c r="K5" s="270" t="s">
        <v>12</v>
      </c>
    </row>
    <row r="6" spans="1:12" s="123" customFormat="1" ht="24.95" customHeight="1">
      <c r="A6" s="124" t="s">
        <v>9</v>
      </c>
      <c r="B6" s="125"/>
      <c r="C6" s="267"/>
      <c r="D6" s="126" t="s">
        <v>1</v>
      </c>
      <c r="E6" s="127" t="s">
        <v>2</v>
      </c>
      <c r="F6" s="124" t="s">
        <v>3</v>
      </c>
      <c r="G6" s="122" t="s">
        <v>4</v>
      </c>
      <c r="H6" s="122" t="s">
        <v>3</v>
      </c>
      <c r="I6" s="127" t="s">
        <v>4</v>
      </c>
      <c r="J6" s="122" t="s">
        <v>7</v>
      </c>
      <c r="K6" s="271"/>
    </row>
    <row r="7" spans="1:12" ht="24.95" customHeight="1">
      <c r="A7" s="128"/>
      <c r="B7" s="209" t="s">
        <v>768</v>
      </c>
      <c r="C7" s="130"/>
      <c r="D7" s="131"/>
      <c r="E7" s="131"/>
      <c r="F7" s="132"/>
      <c r="G7" s="133"/>
      <c r="H7" s="132"/>
      <c r="I7" s="133"/>
      <c r="J7" s="133"/>
      <c r="K7" s="134"/>
      <c r="L7" s="135"/>
    </row>
    <row r="8" spans="1:12" ht="24.95" customHeight="1">
      <c r="A8" s="137"/>
      <c r="B8" s="129">
        <v>1</v>
      </c>
      <c r="C8" s="138" t="str">
        <f>C29</f>
        <v>งานรื้อถอน</v>
      </c>
      <c r="D8" s="131"/>
      <c r="E8" s="140" t="s">
        <v>594</v>
      </c>
      <c r="F8" s="132"/>
      <c r="G8" s="133"/>
      <c r="H8" s="132"/>
      <c r="I8" s="133"/>
      <c r="J8" s="133"/>
      <c r="K8" s="134"/>
      <c r="L8" s="135"/>
    </row>
    <row r="9" spans="1:12" ht="24.95" customHeight="1">
      <c r="A9" s="137"/>
      <c r="B9" s="129">
        <v>2</v>
      </c>
      <c r="C9" s="138" t="str">
        <f>B51</f>
        <v>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D9" s="131"/>
      <c r="E9" s="131" t="s">
        <v>594</v>
      </c>
      <c r="F9" s="132"/>
      <c r="G9" s="133"/>
      <c r="H9" s="132"/>
      <c r="I9" s="133"/>
      <c r="J9" s="133"/>
      <c r="K9" s="134"/>
      <c r="L9" s="135"/>
    </row>
    <row r="10" spans="1:12" ht="24.95" customHeight="1">
      <c r="A10" s="137"/>
      <c r="B10" s="129">
        <v>3</v>
      </c>
      <c r="C10" s="138" t="str">
        <f>C73</f>
        <v xml:space="preserve">งานระบบไฟฟ้า </v>
      </c>
      <c r="D10" s="131"/>
      <c r="E10" s="131" t="s">
        <v>594</v>
      </c>
      <c r="F10" s="132"/>
      <c r="G10" s="133"/>
      <c r="H10" s="133"/>
      <c r="I10" s="133"/>
      <c r="J10" s="133"/>
      <c r="K10" s="134"/>
      <c r="L10" s="135"/>
    </row>
    <row r="11" spans="1:12" ht="24.95" customHeight="1">
      <c r="A11" s="137"/>
      <c r="B11" s="129">
        <v>4</v>
      </c>
      <c r="C11" s="141" t="str">
        <f>C95</f>
        <v>งานระบบไฟฟ้า ระบบปรับอากาศ</v>
      </c>
      <c r="D11" s="131"/>
      <c r="E11" s="131" t="s">
        <v>594</v>
      </c>
      <c r="F11" s="132"/>
      <c r="G11" s="133"/>
      <c r="H11" s="132"/>
      <c r="I11" s="133"/>
      <c r="J11" s="133"/>
      <c r="K11" s="134"/>
      <c r="L11" s="135"/>
    </row>
    <row r="12" spans="1:12" ht="24.95" customHeight="1">
      <c r="A12" s="137"/>
      <c r="B12" s="129">
        <v>5</v>
      </c>
      <c r="C12" s="141" t="str">
        <f>C117</f>
        <v>งานระบบสื่อสาร</v>
      </c>
      <c r="D12" s="131"/>
      <c r="E12" s="131" t="s">
        <v>594</v>
      </c>
      <c r="F12" s="132"/>
      <c r="G12" s="133"/>
      <c r="H12" s="133"/>
      <c r="I12" s="133"/>
      <c r="J12" s="133"/>
      <c r="K12" s="142"/>
      <c r="L12" s="135"/>
    </row>
    <row r="13" spans="1:12" ht="24.95" customHeight="1">
      <c r="A13" s="137"/>
      <c r="B13" s="129">
        <v>6</v>
      </c>
      <c r="C13" s="138" t="str">
        <f>B141</f>
        <v>ระบบสื่อสาร LAN</v>
      </c>
      <c r="D13" s="131"/>
      <c r="E13" s="131" t="s">
        <v>594</v>
      </c>
      <c r="F13" s="132"/>
      <c r="G13" s="133"/>
      <c r="H13" s="133"/>
      <c r="I13" s="133"/>
      <c r="J13" s="133"/>
      <c r="K13" s="142"/>
      <c r="L13" s="135"/>
    </row>
    <row r="14" spans="1:12" ht="24.95" customHeight="1">
      <c r="A14" s="137"/>
      <c r="B14" s="129">
        <v>7</v>
      </c>
      <c r="C14" s="138" t="str">
        <f>B163</f>
        <v>ระบบกล้องวงจรปิด</v>
      </c>
      <c r="D14" s="131"/>
      <c r="E14" s="131" t="s">
        <v>594</v>
      </c>
      <c r="F14" s="132"/>
      <c r="G14" s="133"/>
      <c r="H14" s="133"/>
      <c r="I14" s="133"/>
      <c r="J14" s="133"/>
      <c r="K14" s="142"/>
      <c r="L14" s="135"/>
    </row>
    <row r="15" spans="1:12" ht="24.95" customHeight="1">
      <c r="A15" s="137"/>
      <c r="B15" s="129"/>
      <c r="C15" s="138"/>
      <c r="D15" s="131"/>
      <c r="E15" s="131"/>
      <c r="F15" s="132"/>
      <c r="G15" s="133"/>
      <c r="H15" s="132"/>
      <c r="I15" s="133"/>
      <c r="J15" s="133"/>
      <c r="K15" s="142"/>
      <c r="L15" s="135"/>
    </row>
    <row r="16" spans="1:12" ht="24.95" customHeight="1">
      <c r="A16" s="137"/>
      <c r="B16" s="129"/>
      <c r="C16" s="138"/>
      <c r="D16" s="131"/>
      <c r="E16" s="131"/>
      <c r="F16" s="132"/>
      <c r="G16" s="133"/>
      <c r="H16" s="132"/>
      <c r="I16" s="133"/>
      <c r="J16" s="133"/>
      <c r="K16" s="142"/>
      <c r="L16" s="135"/>
    </row>
    <row r="17" spans="1:14" ht="24.95" customHeight="1">
      <c r="A17" s="137"/>
      <c r="B17" s="129"/>
      <c r="C17" s="138"/>
      <c r="D17" s="131"/>
      <c r="E17" s="131"/>
      <c r="F17" s="132"/>
      <c r="G17" s="133"/>
      <c r="H17" s="132"/>
      <c r="I17" s="133"/>
      <c r="J17" s="133"/>
      <c r="K17" s="142"/>
      <c r="L17" s="135"/>
    </row>
    <row r="18" spans="1:14" ht="24.95" customHeight="1">
      <c r="A18" s="137"/>
      <c r="B18" s="129"/>
      <c r="C18" s="138"/>
      <c r="D18" s="131"/>
      <c r="E18" s="131"/>
      <c r="F18" s="132"/>
      <c r="G18" s="133"/>
      <c r="H18" s="132"/>
      <c r="I18" s="133"/>
      <c r="J18" s="133"/>
      <c r="K18" s="142"/>
      <c r="L18" s="135"/>
    </row>
    <row r="19" spans="1:14" ht="24.95" customHeight="1">
      <c r="A19" s="137"/>
      <c r="B19" s="129"/>
      <c r="C19" s="138"/>
      <c r="D19" s="131"/>
      <c r="E19" s="131"/>
      <c r="F19" s="132"/>
      <c r="G19" s="133"/>
      <c r="H19" s="132"/>
      <c r="I19" s="133"/>
      <c r="J19" s="133"/>
      <c r="K19" s="142"/>
      <c r="L19" s="135"/>
    </row>
    <row r="20" spans="1:14" ht="24.95" customHeight="1">
      <c r="A20" s="137"/>
      <c r="B20" s="129"/>
      <c r="C20" s="138"/>
      <c r="D20" s="131"/>
      <c r="E20" s="131"/>
      <c r="F20" s="132"/>
      <c r="G20" s="133"/>
      <c r="H20" s="132"/>
      <c r="I20" s="133"/>
      <c r="J20" s="133"/>
      <c r="K20" s="142"/>
      <c r="L20" s="135"/>
    </row>
    <row r="21" spans="1:14" ht="24.95" customHeight="1">
      <c r="A21" s="137"/>
      <c r="B21" s="129"/>
      <c r="C21" s="138"/>
      <c r="D21" s="131"/>
      <c r="E21" s="131"/>
      <c r="F21" s="132"/>
      <c r="G21" s="133"/>
      <c r="H21" s="132"/>
      <c r="I21" s="133"/>
      <c r="J21" s="133"/>
      <c r="K21" s="142"/>
      <c r="L21" s="135"/>
    </row>
    <row r="22" spans="1:14" ht="24.95" customHeight="1">
      <c r="A22" s="137"/>
      <c r="B22" s="129"/>
      <c r="C22" s="138"/>
      <c r="D22" s="131"/>
      <c r="E22" s="131"/>
      <c r="F22" s="132"/>
      <c r="G22" s="133"/>
      <c r="H22" s="132"/>
      <c r="I22" s="133"/>
      <c r="J22" s="133"/>
      <c r="K22" s="142"/>
      <c r="L22" s="135"/>
    </row>
    <row r="23" spans="1:14" ht="24.95" customHeight="1">
      <c r="A23" s="137"/>
      <c r="B23" s="129"/>
      <c r="C23" s="138"/>
      <c r="D23" s="131"/>
      <c r="E23" s="131"/>
      <c r="F23" s="132"/>
      <c r="G23" s="133"/>
      <c r="H23" s="132"/>
      <c r="I23" s="133"/>
      <c r="J23" s="133"/>
      <c r="K23" s="142"/>
      <c r="L23" s="135"/>
    </row>
    <row r="24" spans="1:14" ht="24.95" customHeight="1">
      <c r="A24" s="137"/>
      <c r="B24" s="129"/>
      <c r="C24" s="138"/>
      <c r="D24" s="131"/>
      <c r="E24" s="131"/>
      <c r="F24" s="132"/>
      <c r="G24" s="133"/>
      <c r="H24" s="132"/>
      <c r="I24" s="133"/>
      <c r="J24" s="133"/>
      <c r="K24" s="142"/>
      <c r="L24" s="135"/>
    </row>
    <row r="25" spans="1:14" ht="24.95" customHeight="1">
      <c r="A25" s="137"/>
      <c r="B25" s="129"/>
      <c r="C25" s="138"/>
      <c r="D25" s="131"/>
      <c r="E25" s="131"/>
      <c r="F25" s="132"/>
      <c r="G25" s="133"/>
      <c r="H25" s="132"/>
      <c r="I25" s="133"/>
      <c r="J25" s="133"/>
      <c r="K25" s="142"/>
      <c r="L25" s="135"/>
    </row>
    <row r="26" spans="1:14" ht="24.95" customHeight="1">
      <c r="A26" s="137"/>
      <c r="B26" s="129"/>
      <c r="C26" s="138"/>
      <c r="D26" s="131"/>
      <c r="E26" s="131"/>
      <c r="F26" s="132"/>
      <c r="G26" s="133"/>
      <c r="H26" s="132"/>
      <c r="I26" s="133"/>
      <c r="J26" s="133"/>
      <c r="K26" s="142"/>
      <c r="L26" s="135"/>
    </row>
    <row r="27" spans="1:14" ht="24.95" customHeight="1">
      <c r="A27" s="137"/>
      <c r="B27" s="129"/>
      <c r="C27" s="138"/>
      <c r="D27" s="131"/>
      <c r="E27" s="131"/>
      <c r="F27" s="132"/>
      <c r="G27" s="133"/>
      <c r="H27" s="132"/>
      <c r="I27" s="133"/>
      <c r="J27" s="133"/>
      <c r="K27" s="142"/>
      <c r="L27" s="135"/>
    </row>
    <row r="28" spans="1:14" ht="24.95" customHeight="1">
      <c r="A28" s="143"/>
      <c r="B28" s="144"/>
      <c r="C28" s="145" t="str">
        <f>"รวมราคา  " &amp;   A7 &amp; C7</f>
        <v xml:space="preserve">รวมราคา  </v>
      </c>
      <c r="D28" s="146"/>
      <c r="E28" s="146"/>
      <c r="F28" s="147"/>
      <c r="G28" s="148"/>
      <c r="H28" s="147"/>
      <c r="I28" s="148"/>
      <c r="J28" s="148"/>
      <c r="K28" s="149"/>
      <c r="L28" s="135"/>
      <c r="M28" s="136">
        <v>250</v>
      </c>
      <c r="N28" s="136">
        <f>M28*0.3</f>
        <v>75</v>
      </c>
    </row>
    <row r="29" spans="1:14" ht="24.95" customHeight="1">
      <c r="A29" s="128">
        <v>1</v>
      </c>
      <c r="B29" s="129"/>
      <c r="C29" s="130" t="s">
        <v>547</v>
      </c>
      <c r="D29" s="131"/>
      <c r="E29" s="131"/>
      <c r="F29" s="132"/>
      <c r="G29" s="133"/>
      <c r="H29" s="132"/>
      <c r="I29" s="133"/>
      <c r="J29" s="133"/>
      <c r="K29" s="134"/>
      <c r="L29" s="135"/>
    </row>
    <row r="30" spans="1:14" ht="24.95" customHeight="1">
      <c r="A30" s="137"/>
      <c r="B30" s="129">
        <v>1.1000000000000001</v>
      </c>
      <c r="C30" s="138" t="s">
        <v>617</v>
      </c>
      <c r="D30" s="131"/>
      <c r="E30" s="131" t="s">
        <v>178</v>
      </c>
      <c r="F30" s="132"/>
      <c r="G30" s="133"/>
      <c r="H30" s="132"/>
      <c r="I30" s="133"/>
      <c r="J30" s="133"/>
      <c r="K30" s="134"/>
      <c r="L30" s="135"/>
    </row>
    <row r="31" spans="1:14" ht="24.95" customHeight="1">
      <c r="A31" s="137"/>
      <c r="B31" s="129">
        <v>2.1</v>
      </c>
      <c r="C31" s="138" t="s">
        <v>621</v>
      </c>
      <c r="D31" s="131"/>
      <c r="E31" s="131" t="s">
        <v>83</v>
      </c>
      <c r="F31" s="132"/>
      <c r="G31" s="133"/>
      <c r="H31" s="132"/>
      <c r="I31" s="133"/>
      <c r="J31" s="133"/>
      <c r="K31" s="134"/>
      <c r="L31" s="135"/>
    </row>
    <row r="32" spans="1:14" ht="24.95" customHeight="1">
      <c r="A32" s="137"/>
      <c r="B32" s="129"/>
      <c r="C32" s="138"/>
      <c r="D32" s="131"/>
      <c r="E32" s="131"/>
      <c r="F32" s="132"/>
      <c r="G32" s="133"/>
      <c r="H32" s="132"/>
      <c r="I32" s="133"/>
      <c r="J32" s="133"/>
      <c r="K32" s="142"/>
      <c r="L32" s="135"/>
    </row>
    <row r="33" spans="1:12" ht="24.95" customHeight="1">
      <c r="A33" s="137"/>
      <c r="B33" s="129"/>
      <c r="C33" s="138"/>
      <c r="D33" s="131"/>
      <c r="E33" s="131"/>
      <c r="F33" s="132"/>
      <c r="G33" s="133"/>
      <c r="H33" s="132"/>
      <c r="I33" s="133"/>
      <c r="J33" s="133"/>
      <c r="K33" s="142"/>
      <c r="L33" s="135"/>
    </row>
    <row r="34" spans="1:12" ht="24.95" customHeight="1">
      <c r="A34" s="137"/>
      <c r="B34" s="129"/>
      <c r="C34" s="138"/>
      <c r="D34" s="131"/>
      <c r="E34" s="131"/>
      <c r="F34" s="132"/>
      <c r="G34" s="133"/>
      <c r="H34" s="132"/>
      <c r="I34" s="133"/>
      <c r="J34" s="133"/>
      <c r="K34" s="142"/>
      <c r="L34" s="135"/>
    </row>
    <row r="35" spans="1:12" ht="24.95" customHeight="1">
      <c r="A35" s="137"/>
      <c r="B35" s="129"/>
      <c r="C35" s="138"/>
      <c r="D35" s="131"/>
      <c r="E35" s="131"/>
      <c r="F35" s="132"/>
      <c r="G35" s="133"/>
      <c r="H35" s="132"/>
      <c r="I35" s="133"/>
      <c r="J35" s="133"/>
      <c r="K35" s="142"/>
      <c r="L35" s="135"/>
    </row>
    <row r="36" spans="1:12" ht="24.95" customHeight="1">
      <c r="A36" s="137"/>
      <c r="B36" s="129"/>
      <c r="C36" s="138"/>
      <c r="D36" s="131"/>
      <c r="E36" s="131"/>
      <c r="F36" s="132"/>
      <c r="G36" s="133"/>
      <c r="H36" s="132"/>
      <c r="I36" s="133"/>
      <c r="J36" s="133"/>
      <c r="K36" s="142"/>
      <c r="L36" s="135"/>
    </row>
    <row r="37" spans="1:12" ht="24.95" customHeight="1">
      <c r="A37" s="137"/>
      <c r="B37" s="129"/>
      <c r="C37" s="138"/>
      <c r="D37" s="131"/>
      <c r="E37" s="131"/>
      <c r="F37" s="132"/>
      <c r="G37" s="133"/>
      <c r="H37" s="132"/>
      <c r="I37" s="133"/>
      <c r="J37" s="133"/>
      <c r="K37" s="142"/>
      <c r="L37" s="135"/>
    </row>
    <row r="38" spans="1:12" ht="24.95" customHeight="1">
      <c r="A38" s="137"/>
      <c r="B38" s="129"/>
      <c r="C38" s="138"/>
      <c r="D38" s="131"/>
      <c r="E38" s="131"/>
      <c r="F38" s="132"/>
      <c r="G38" s="133"/>
      <c r="H38" s="132"/>
      <c r="I38" s="133"/>
      <c r="J38" s="133"/>
      <c r="K38" s="142"/>
      <c r="L38" s="135"/>
    </row>
    <row r="39" spans="1:12" ht="24.95" customHeight="1">
      <c r="A39" s="137"/>
      <c r="B39" s="129"/>
      <c r="C39" s="138"/>
      <c r="D39" s="131"/>
      <c r="E39" s="131"/>
      <c r="F39" s="132"/>
      <c r="G39" s="133"/>
      <c r="H39" s="132"/>
      <c r="I39" s="133"/>
      <c r="J39" s="133"/>
      <c r="K39" s="142"/>
      <c r="L39" s="135"/>
    </row>
    <row r="40" spans="1:12" ht="24.95" customHeight="1">
      <c r="A40" s="137"/>
      <c r="B40" s="129"/>
      <c r="C40" s="138"/>
      <c r="D40" s="131"/>
      <c r="E40" s="131"/>
      <c r="F40" s="132"/>
      <c r="G40" s="133"/>
      <c r="H40" s="132"/>
      <c r="I40" s="133"/>
      <c r="J40" s="133"/>
      <c r="K40" s="142"/>
      <c r="L40" s="135"/>
    </row>
    <row r="41" spans="1:12" ht="24.95" customHeight="1">
      <c r="A41" s="137"/>
      <c r="B41" s="129"/>
      <c r="C41" s="138"/>
      <c r="D41" s="131"/>
      <c r="E41" s="131"/>
      <c r="F41" s="132"/>
      <c r="G41" s="133"/>
      <c r="H41" s="132"/>
      <c r="I41" s="133"/>
      <c r="J41" s="133"/>
      <c r="K41" s="142"/>
      <c r="L41" s="135"/>
    </row>
    <row r="42" spans="1:12" ht="24.95" customHeight="1">
      <c r="A42" s="137"/>
      <c r="B42" s="129"/>
      <c r="C42" s="138"/>
      <c r="D42" s="131"/>
      <c r="E42" s="131"/>
      <c r="F42" s="132"/>
      <c r="G42" s="133"/>
      <c r="H42" s="132"/>
      <c r="I42" s="133"/>
      <c r="J42" s="133"/>
      <c r="K42" s="142"/>
      <c r="L42" s="135"/>
    </row>
    <row r="43" spans="1:12" ht="24.95" customHeight="1">
      <c r="A43" s="137"/>
      <c r="B43" s="129"/>
      <c r="C43" s="138"/>
      <c r="D43" s="131"/>
      <c r="E43" s="131"/>
      <c r="F43" s="132"/>
      <c r="G43" s="133"/>
      <c r="H43" s="132"/>
      <c r="I43" s="133"/>
      <c r="J43" s="133"/>
      <c r="K43" s="142"/>
      <c r="L43" s="135"/>
    </row>
    <row r="44" spans="1:12" ht="24.95" customHeight="1">
      <c r="A44" s="137"/>
      <c r="B44" s="129"/>
      <c r="C44" s="138"/>
      <c r="D44" s="131"/>
      <c r="E44" s="131"/>
      <c r="F44" s="132"/>
      <c r="G44" s="133"/>
      <c r="H44" s="132"/>
      <c r="I44" s="133"/>
      <c r="J44" s="133"/>
      <c r="K44" s="142"/>
      <c r="L44" s="135"/>
    </row>
    <row r="45" spans="1:12" ht="24.95" customHeight="1">
      <c r="A45" s="137"/>
      <c r="B45" s="129"/>
      <c r="C45" s="138"/>
      <c r="D45" s="131"/>
      <c r="E45" s="131"/>
      <c r="F45" s="132"/>
      <c r="G45" s="133"/>
      <c r="H45" s="132"/>
      <c r="I45" s="133"/>
      <c r="J45" s="133"/>
      <c r="K45" s="142"/>
      <c r="L45" s="135"/>
    </row>
    <row r="46" spans="1:12" ht="24.95" customHeight="1">
      <c r="A46" s="137"/>
      <c r="B46" s="129"/>
      <c r="C46" s="138"/>
      <c r="D46" s="131"/>
      <c r="E46" s="131"/>
      <c r="F46" s="132"/>
      <c r="G46" s="133"/>
      <c r="H46" s="132"/>
      <c r="I46" s="133"/>
      <c r="J46" s="133"/>
      <c r="K46" s="142"/>
      <c r="L46" s="135"/>
    </row>
    <row r="47" spans="1:12" ht="24.95" customHeight="1">
      <c r="A47" s="137"/>
      <c r="B47" s="129"/>
      <c r="C47" s="138"/>
      <c r="D47" s="131"/>
      <c r="E47" s="131"/>
      <c r="F47" s="132"/>
      <c r="G47" s="133"/>
      <c r="H47" s="132"/>
      <c r="I47" s="133"/>
      <c r="J47" s="133"/>
      <c r="K47" s="142"/>
      <c r="L47" s="135"/>
    </row>
    <row r="48" spans="1:12" ht="24.95" customHeight="1">
      <c r="A48" s="137"/>
      <c r="B48" s="129"/>
      <c r="C48" s="138"/>
      <c r="D48" s="131"/>
      <c r="E48" s="131"/>
      <c r="F48" s="132"/>
      <c r="G48" s="133"/>
      <c r="H48" s="132"/>
      <c r="I48" s="133"/>
      <c r="J48" s="133"/>
      <c r="K48" s="142"/>
      <c r="L48" s="135"/>
    </row>
    <row r="49" spans="1:12" ht="24.95" customHeight="1">
      <c r="A49" s="137"/>
      <c r="B49" s="129"/>
      <c r="C49" s="138"/>
      <c r="D49" s="131"/>
      <c r="E49" s="131"/>
      <c r="F49" s="132"/>
      <c r="G49" s="133"/>
      <c r="H49" s="132"/>
      <c r="I49" s="133"/>
      <c r="J49" s="133"/>
      <c r="K49" s="142"/>
      <c r="L49" s="135"/>
    </row>
    <row r="50" spans="1:12" ht="24.95" customHeight="1">
      <c r="A50" s="143"/>
      <c r="B50" s="144"/>
      <c r="C50" s="145" t="str">
        <f>"รวมราคา  " &amp;   A29 &amp; C29</f>
        <v>รวมราคา  1งานรื้อถอน</v>
      </c>
      <c r="D50" s="146"/>
      <c r="E50" s="146"/>
      <c r="F50" s="147"/>
      <c r="G50" s="148">
        <f>SUM(G30:G48)</f>
        <v>0</v>
      </c>
      <c r="H50" s="147"/>
      <c r="I50" s="148">
        <f>SUM(I30:I48)</f>
        <v>0</v>
      </c>
      <c r="J50" s="148">
        <f>ROUND(G50+I50,2)</f>
        <v>0</v>
      </c>
      <c r="K50" s="149"/>
      <c r="L50" s="135"/>
    </row>
    <row r="51" spans="1:12" ht="24.95" customHeight="1">
      <c r="A51" s="128">
        <v>2</v>
      </c>
      <c r="B51" s="210" t="s">
        <v>768</v>
      </c>
      <c r="C51" s="130"/>
      <c r="D51" s="131"/>
      <c r="E51" s="131"/>
      <c r="F51" s="132"/>
      <c r="G51" s="133"/>
      <c r="H51" s="132"/>
      <c r="I51" s="133"/>
      <c r="J51" s="133"/>
      <c r="K51" s="134"/>
      <c r="L51" s="135"/>
    </row>
    <row r="52" spans="1:12" ht="24.95" customHeight="1">
      <c r="A52" s="137"/>
      <c r="B52" s="129">
        <v>2.1</v>
      </c>
      <c r="C52" s="138" t="s">
        <v>655</v>
      </c>
      <c r="D52" s="167"/>
      <c r="E52" s="131" t="s">
        <v>83</v>
      </c>
      <c r="F52" s="132"/>
      <c r="G52" s="133"/>
      <c r="H52" s="132"/>
      <c r="I52" s="133"/>
      <c r="J52" s="133"/>
      <c r="K52" s="134"/>
      <c r="L52" s="135"/>
    </row>
    <row r="53" spans="1:12" ht="24.95" customHeight="1">
      <c r="A53" s="137"/>
      <c r="B53" s="129">
        <v>2.2000000000000002</v>
      </c>
      <c r="C53" s="138" t="s">
        <v>628</v>
      </c>
      <c r="D53" s="174"/>
      <c r="E53" s="131" t="s">
        <v>35</v>
      </c>
      <c r="F53" s="133"/>
      <c r="G53" s="133"/>
      <c r="H53" s="133"/>
      <c r="I53" s="133"/>
      <c r="J53" s="133"/>
      <c r="K53" s="134"/>
      <c r="L53" s="135"/>
    </row>
    <row r="54" spans="1:12" ht="24.95" customHeight="1">
      <c r="A54" s="137"/>
      <c r="B54" s="129">
        <v>2.2999999999999998</v>
      </c>
      <c r="C54" s="138" t="s">
        <v>622</v>
      </c>
      <c r="D54" s="174"/>
      <c r="E54" s="131" t="s">
        <v>35</v>
      </c>
      <c r="F54" s="132"/>
      <c r="G54" s="133"/>
      <c r="H54" s="132"/>
      <c r="I54" s="133"/>
      <c r="J54" s="133"/>
      <c r="K54" s="134"/>
      <c r="L54" s="135"/>
    </row>
    <row r="55" spans="1:12" ht="24.95" customHeight="1">
      <c r="A55" s="137"/>
      <c r="B55" s="129">
        <v>2.4</v>
      </c>
      <c r="C55" s="138" t="s">
        <v>654</v>
      </c>
      <c r="D55" s="174"/>
      <c r="E55" s="131" t="s">
        <v>35</v>
      </c>
      <c r="F55" s="132"/>
      <c r="G55" s="133"/>
      <c r="H55" s="132"/>
      <c r="I55" s="133"/>
      <c r="J55" s="133"/>
      <c r="K55" s="134"/>
      <c r="L55" s="135"/>
    </row>
    <row r="56" spans="1:12" ht="24.95" customHeight="1">
      <c r="A56" s="137"/>
      <c r="B56" s="129">
        <v>2.5</v>
      </c>
      <c r="C56" s="138" t="s">
        <v>618</v>
      </c>
      <c r="D56" s="174"/>
      <c r="E56" s="131" t="s">
        <v>35</v>
      </c>
      <c r="F56" s="132"/>
      <c r="G56" s="133"/>
      <c r="H56" s="132"/>
      <c r="I56" s="133"/>
      <c r="J56" s="133"/>
      <c r="K56" s="134"/>
      <c r="L56" s="135"/>
    </row>
    <row r="57" spans="1:12" ht="24.95" customHeight="1">
      <c r="A57" s="137"/>
      <c r="B57" s="129">
        <v>2.6</v>
      </c>
      <c r="C57" s="138" t="s">
        <v>623</v>
      </c>
      <c r="D57" s="174"/>
      <c r="E57" s="131" t="s">
        <v>35</v>
      </c>
      <c r="F57" s="132"/>
      <c r="G57" s="133"/>
      <c r="H57" s="132"/>
      <c r="I57" s="133"/>
      <c r="J57" s="133"/>
      <c r="K57" s="134"/>
      <c r="L57" s="135"/>
    </row>
    <row r="58" spans="1:12" ht="24.95" customHeight="1">
      <c r="A58" s="137"/>
      <c r="B58" s="129">
        <v>2.7</v>
      </c>
      <c r="C58" s="138" t="s">
        <v>624</v>
      </c>
      <c r="D58" s="174"/>
      <c r="E58" s="131" t="s">
        <v>35</v>
      </c>
      <c r="F58" s="132"/>
      <c r="G58" s="133"/>
      <c r="H58" s="132"/>
      <c r="I58" s="133"/>
      <c r="J58" s="133"/>
      <c r="K58" s="134"/>
      <c r="L58" s="135"/>
    </row>
    <row r="59" spans="1:12" ht="24.95" customHeight="1">
      <c r="A59" s="137"/>
      <c r="B59" s="129">
        <v>2.8</v>
      </c>
      <c r="C59" s="138" t="s">
        <v>625</v>
      </c>
      <c r="D59" s="174"/>
      <c r="E59" s="131" t="s">
        <v>35</v>
      </c>
      <c r="F59" s="132"/>
      <c r="G59" s="133"/>
      <c r="H59" s="132"/>
      <c r="I59" s="133"/>
      <c r="J59" s="133"/>
      <c r="K59" s="134"/>
      <c r="L59" s="135"/>
    </row>
    <row r="60" spans="1:12" ht="24.95" customHeight="1">
      <c r="A60" s="137"/>
      <c r="B60" s="129">
        <v>2.9</v>
      </c>
      <c r="C60" s="138" t="s">
        <v>626</v>
      </c>
      <c r="D60" s="174"/>
      <c r="E60" s="131" t="s">
        <v>35</v>
      </c>
      <c r="F60" s="132"/>
      <c r="G60" s="133"/>
      <c r="H60" s="132"/>
      <c r="I60" s="133"/>
      <c r="J60" s="133"/>
      <c r="K60" s="134"/>
      <c r="L60" s="135"/>
    </row>
    <row r="61" spans="1:12" ht="24.95" customHeight="1">
      <c r="A61" s="137"/>
      <c r="B61" s="155">
        <v>2.1</v>
      </c>
      <c r="C61" s="138" t="s">
        <v>627</v>
      </c>
      <c r="D61" s="174"/>
      <c r="E61" s="131" t="s">
        <v>35</v>
      </c>
      <c r="F61" s="132"/>
      <c r="G61" s="133"/>
      <c r="H61" s="132"/>
      <c r="I61" s="133"/>
      <c r="J61" s="133"/>
      <c r="K61" s="142"/>
      <c r="L61" s="135"/>
    </row>
    <row r="62" spans="1:12" ht="24.95" customHeight="1">
      <c r="A62" s="137"/>
      <c r="B62" s="129">
        <v>2.11</v>
      </c>
      <c r="C62" s="138" t="s">
        <v>760</v>
      </c>
      <c r="D62" s="174"/>
      <c r="E62" s="131" t="s">
        <v>35</v>
      </c>
      <c r="F62" s="132"/>
      <c r="G62" s="133"/>
      <c r="H62" s="132"/>
      <c r="I62" s="133"/>
      <c r="J62" s="133"/>
      <c r="K62" s="142"/>
      <c r="L62" s="135"/>
    </row>
    <row r="63" spans="1:12" ht="24.95" customHeight="1">
      <c r="A63" s="137"/>
      <c r="B63" s="129">
        <v>2.12</v>
      </c>
      <c r="C63" s="138" t="s">
        <v>619</v>
      </c>
      <c r="D63" s="167"/>
      <c r="E63" s="131" t="s">
        <v>83</v>
      </c>
      <c r="F63" s="132"/>
      <c r="G63" s="133"/>
      <c r="H63" s="132"/>
      <c r="I63" s="133"/>
      <c r="J63" s="133"/>
      <c r="K63" s="142"/>
      <c r="L63" s="135"/>
    </row>
    <row r="64" spans="1:12" ht="24.95" customHeight="1">
      <c r="A64" s="137"/>
      <c r="B64" s="155">
        <v>2.13</v>
      </c>
      <c r="C64" s="138" t="s">
        <v>661</v>
      </c>
      <c r="D64" s="167"/>
      <c r="E64" s="131" t="s">
        <v>83</v>
      </c>
      <c r="F64" s="133"/>
      <c r="G64" s="133"/>
      <c r="H64" s="132"/>
      <c r="I64" s="133"/>
      <c r="J64" s="133"/>
      <c r="K64" s="142"/>
      <c r="L64" s="135"/>
    </row>
    <row r="65" spans="1:12" ht="24.95" customHeight="1">
      <c r="A65" s="137"/>
      <c r="B65" s="129">
        <v>2.14</v>
      </c>
      <c r="C65" s="138" t="s">
        <v>662</v>
      </c>
      <c r="D65" s="167"/>
      <c r="E65" s="131" t="s">
        <v>178</v>
      </c>
      <c r="F65" s="133"/>
      <c r="G65" s="133"/>
      <c r="H65" s="132"/>
      <c r="I65" s="133"/>
      <c r="J65" s="133"/>
      <c r="K65" s="142"/>
      <c r="L65" s="135"/>
    </row>
    <row r="66" spans="1:12" ht="24.95" customHeight="1">
      <c r="A66" s="137"/>
      <c r="B66" s="129"/>
      <c r="C66" s="138"/>
      <c r="D66" s="131"/>
      <c r="E66" s="131"/>
      <c r="F66" s="132"/>
      <c r="G66" s="133"/>
      <c r="H66" s="132"/>
      <c r="I66" s="133"/>
      <c r="J66" s="133"/>
      <c r="K66" s="142"/>
      <c r="L66" s="135"/>
    </row>
    <row r="67" spans="1:12" ht="24.95" customHeight="1">
      <c r="A67" s="137"/>
      <c r="B67" s="129"/>
      <c r="C67" s="138"/>
      <c r="D67" s="131"/>
      <c r="E67" s="131"/>
      <c r="F67" s="132"/>
      <c r="G67" s="133"/>
      <c r="H67" s="132"/>
      <c r="I67" s="133"/>
      <c r="J67" s="133"/>
      <c r="K67" s="142"/>
      <c r="L67" s="135"/>
    </row>
    <row r="68" spans="1:12" ht="24.95" customHeight="1">
      <c r="A68" s="137"/>
      <c r="B68" s="129"/>
      <c r="C68" s="138"/>
      <c r="D68" s="131"/>
      <c r="E68" s="131"/>
      <c r="F68" s="132"/>
      <c r="G68" s="133"/>
      <c r="H68" s="132"/>
      <c r="I68" s="133"/>
      <c r="J68" s="133"/>
      <c r="K68" s="142"/>
      <c r="L68" s="135"/>
    </row>
    <row r="69" spans="1:12" ht="24.95" customHeight="1">
      <c r="A69" s="137"/>
      <c r="B69" s="129"/>
      <c r="C69" s="138"/>
      <c r="D69" s="131"/>
      <c r="E69" s="131"/>
      <c r="F69" s="132"/>
      <c r="G69" s="133"/>
      <c r="H69" s="132"/>
      <c r="I69" s="133"/>
      <c r="J69" s="133"/>
      <c r="K69" s="142"/>
      <c r="L69" s="135"/>
    </row>
    <row r="70" spans="1:12" ht="24.95" customHeight="1">
      <c r="A70" s="137"/>
      <c r="B70" s="129"/>
      <c r="C70" s="138"/>
      <c r="D70" s="131"/>
      <c r="E70" s="131"/>
      <c r="F70" s="132"/>
      <c r="G70" s="133"/>
      <c r="H70" s="132"/>
      <c r="I70" s="133"/>
      <c r="J70" s="133"/>
      <c r="K70" s="142"/>
      <c r="L70" s="135"/>
    </row>
    <row r="71" spans="1:12" ht="24.95" customHeight="1">
      <c r="A71" s="137"/>
      <c r="B71" s="129"/>
      <c r="C71" s="138"/>
      <c r="D71" s="131"/>
      <c r="E71" s="131"/>
      <c r="F71" s="132"/>
      <c r="G71" s="133"/>
      <c r="H71" s="132"/>
      <c r="I71" s="133"/>
      <c r="J71" s="133"/>
      <c r="K71" s="142"/>
      <c r="L71" s="135"/>
    </row>
    <row r="72" spans="1:12" ht="24.95" customHeight="1">
      <c r="A72" s="143"/>
      <c r="B72" s="144"/>
      <c r="C72" s="145" t="str">
        <f>"รวมราคา  " &amp;   A51 &amp; C51</f>
        <v>รวมราคา  2</v>
      </c>
      <c r="D72" s="146"/>
      <c r="E72" s="146"/>
      <c r="F72" s="147"/>
      <c r="G72" s="148"/>
      <c r="H72" s="147"/>
      <c r="I72" s="148"/>
      <c r="J72" s="148"/>
      <c r="K72" s="149"/>
      <c r="L72" s="135"/>
    </row>
    <row r="73" spans="1:12" ht="24.95" customHeight="1">
      <c r="A73" s="128">
        <v>3</v>
      </c>
      <c r="B73" s="129"/>
      <c r="C73" s="150" t="s">
        <v>709</v>
      </c>
      <c r="D73" s="131"/>
      <c r="E73" s="131"/>
      <c r="F73" s="132"/>
      <c r="G73" s="133"/>
      <c r="H73" s="132"/>
      <c r="I73" s="133"/>
      <c r="J73" s="133"/>
      <c r="K73" s="134"/>
      <c r="L73" s="135"/>
    </row>
    <row r="74" spans="1:12" ht="24.95" customHeight="1">
      <c r="A74" s="137"/>
      <c r="B74" s="129">
        <v>3.1</v>
      </c>
      <c r="C74" s="151" t="s">
        <v>629</v>
      </c>
      <c r="D74" s="171"/>
      <c r="E74" s="153"/>
      <c r="F74" s="154"/>
      <c r="G74" s="154"/>
      <c r="H74" s="154"/>
      <c r="I74" s="154"/>
      <c r="J74" s="154"/>
      <c r="K74" s="134"/>
      <c r="L74" s="135"/>
    </row>
    <row r="75" spans="1:12" ht="24.95" customHeight="1">
      <c r="A75" s="137"/>
      <c r="B75" s="129" t="s">
        <v>630</v>
      </c>
      <c r="C75" s="151" t="s">
        <v>710</v>
      </c>
      <c r="D75" s="132"/>
      <c r="E75" s="173" t="s">
        <v>35</v>
      </c>
      <c r="F75" s="132"/>
      <c r="G75" s="132"/>
      <c r="H75" s="132"/>
      <c r="I75" s="132"/>
      <c r="J75" s="132"/>
      <c r="K75" s="134"/>
      <c r="L75" s="135"/>
    </row>
    <row r="76" spans="1:12" ht="24.95" customHeight="1">
      <c r="A76" s="137"/>
      <c r="B76" s="129" t="s">
        <v>635</v>
      </c>
      <c r="C76" s="151" t="s">
        <v>711</v>
      </c>
      <c r="D76" s="132"/>
      <c r="E76" s="173" t="s">
        <v>35</v>
      </c>
      <c r="F76" s="132"/>
      <c r="G76" s="132"/>
      <c r="H76" s="132"/>
      <c r="I76" s="132"/>
      <c r="J76" s="132"/>
      <c r="K76" s="134"/>
      <c r="L76" s="135"/>
    </row>
    <row r="77" spans="1:12" ht="24.95" customHeight="1">
      <c r="A77" s="137"/>
      <c r="B77" s="129">
        <v>3.2</v>
      </c>
      <c r="C77" s="151" t="s">
        <v>639</v>
      </c>
      <c r="D77" s="132"/>
      <c r="E77" s="153"/>
      <c r="F77" s="132"/>
      <c r="G77" s="154"/>
      <c r="H77" s="132"/>
      <c r="I77" s="154"/>
      <c r="J77" s="154"/>
      <c r="K77" s="134"/>
      <c r="L77" s="135"/>
    </row>
    <row r="78" spans="1:12" ht="24.95" customHeight="1">
      <c r="A78" s="137"/>
      <c r="B78" s="155" t="s">
        <v>637</v>
      </c>
      <c r="C78" s="151" t="s">
        <v>717</v>
      </c>
      <c r="D78" s="132"/>
      <c r="E78" s="173" t="s">
        <v>102</v>
      </c>
      <c r="F78" s="132"/>
      <c r="G78" s="132"/>
      <c r="H78" s="132"/>
      <c r="I78" s="132"/>
      <c r="J78" s="132"/>
      <c r="K78" s="134"/>
      <c r="L78" s="135"/>
    </row>
    <row r="79" spans="1:12" ht="24.95" customHeight="1">
      <c r="A79" s="137"/>
      <c r="B79" s="129" t="s">
        <v>647</v>
      </c>
      <c r="C79" s="151" t="s">
        <v>718</v>
      </c>
      <c r="D79" s="132"/>
      <c r="E79" s="173" t="s">
        <v>102</v>
      </c>
      <c r="F79" s="132"/>
      <c r="G79" s="133"/>
      <c r="H79" s="132"/>
      <c r="I79" s="133"/>
      <c r="J79" s="133"/>
      <c r="K79" s="134"/>
      <c r="L79" s="135"/>
    </row>
    <row r="80" spans="1:12" ht="24.95" customHeight="1">
      <c r="A80" s="137"/>
      <c r="B80" s="129" t="s">
        <v>720</v>
      </c>
      <c r="C80" s="151" t="s">
        <v>719</v>
      </c>
      <c r="D80" s="132"/>
      <c r="E80" s="173" t="s">
        <v>35</v>
      </c>
      <c r="F80" s="132"/>
      <c r="G80" s="133"/>
      <c r="H80" s="132"/>
      <c r="I80" s="133"/>
      <c r="J80" s="133"/>
      <c r="K80" s="134"/>
      <c r="L80" s="135"/>
    </row>
    <row r="81" spans="1:12" ht="24.95" customHeight="1">
      <c r="A81" s="137"/>
      <c r="B81" s="129">
        <v>3.3</v>
      </c>
      <c r="C81" s="151" t="s">
        <v>642</v>
      </c>
      <c r="D81" s="132"/>
      <c r="E81" s="131"/>
      <c r="F81" s="132"/>
      <c r="G81" s="133"/>
      <c r="H81" s="132"/>
      <c r="I81" s="133"/>
      <c r="J81" s="133"/>
      <c r="K81" s="134"/>
      <c r="L81" s="135"/>
    </row>
    <row r="82" spans="1:12" ht="24.95" customHeight="1">
      <c r="A82" s="137"/>
      <c r="B82" s="129" t="s">
        <v>648</v>
      </c>
      <c r="C82" s="151" t="s">
        <v>712</v>
      </c>
      <c r="D82" s="132"/>
      <c r="E82" s="173" t="s">
        <v>102</v>
      </c>
      <c r="F82" s="132"/>
      <c r="G82" s="133"/>
      <c r="H82" s="132"/>
      <c r="I82" s="133"/>
      <c r="J82" s="133"/>
      <c r="K82" s="142"/>
      <c r="L82" s="135"/>
    </row>
    <row r="83" spans="1:12" ht="24.95" customHeight="1">
      <c r="A83" s="137"/>
      <c r="B83" s="129" t="s">
        <v>649</v>
      </c>
      <c r="C83" s="151" t="s">
        <v>713</v>
      </c>
      <c r="D83" s="132"/>
      <c r="E83" s="173" t="s">
        <v>102</v>
      </c>
      <c r="F83" s="132"/>
      <c r="G83" s="133"/>
      <c r="H83" s="132"/>
      <c r="I83" s="133"/>
      <c r="J83" s="133"/>
      <c r="K83" s="142"/>
      <c r="L83" s="135"/>
    </row>
    <row r="84" spans="1:12" ht="24.95" customHeight="1">
      <c r="A84" s="137"/>
      <c r="B84" s="129" t="s">
        <v>650</v>
      </c>
      <c r="C84" s="151" t="s">
        <v>714</v>
      </c>
      <c r="D84" s="132"/>
      <c r="E84" s="173" t="s">
        <v>102</v>
      </c>
      <c r="F84" s="132"/>
      <c r="G84" s="133"/>
      <c r="H84" s="132"/>
      <c r="I84" s="133"/>
      <c r="J84" s="133"/>
      <c r="K84" s="142"/>
      <c r="L84" s="135"/>
    </row>
    <row r="85" spans="1:12" ht="24.95" customHeight="1">
      <c r="A85" s="137"/>
      <c r="B85" s="129" t="s">
        <v>721</v>
      </c>
      <c r="C85" s="151" t="s">
        <v>715</v>
      </c>
      <c r="D85" s="132"/>
      <c r="E85" s="173" t="s">
        <v>102</v>
      </c>
      <c r="F85" s="132"/>
      <c r="G85" s="133"/>
      <c r="H85" s="132"/>
      <c r="I85" s="133"/>
      <c r="J85" s="133"/>
      <c r="K85" s="142"/>
      <c r="L85" s="135"/>
    </row>
    <row r="86" spans="1:12" ht="24.95" customHeight="1">
      <c r="A86" s="137"/>
      <c r="B86" s="129" t="s">
        <v>722</v>
      </c>
      <c r="C86" s="151" t="s">
        <v>716</v>
      </c>
      <c r="D86" s="132"/>
      <c r="E86" s="173" t="s">
        <v>35</v>
      </c>
      <c r="F86" s="132"/>
      <c r="G86" s="133"/>
      <c r="H86" s="132"/>
      <c r="I86" s="133"/>
      <c r="J86" s="133"/>
      <c r="K86" s="142"/>
      <c r="L86" s="135"/>
    </row>
    <row r="87" spans="1:12" ht="24.95" customHeight="1">
      <c r="A87" s="137"/>
      <c r="B87" s="129"/>
      <c r="C87" s="151"/>
      <c r="D87" s="173"/>
      <c r="E87" s="173"/>
      <c r="F87" s="132"/>
      <c r="G87" s="133"/>
      <c r="H87" s="132"/>
      <c r="I87" s="133"/>
      <c r="J87" s="133"/>
      <c r="K87" s="142"/>
      <c r="L87" s="135"/>
    </row>
    <row r="88" spans="1:12" ht="24.95" customHeight="1">
      <c r="A88" s="137"/>
      <c r="B88" s="129"/>
      <c r="C88" s="151"/>
      <c r="D88" s="173"/>
      <c r="E88" s="131"/>
      <c r="F88" s="132"/>
      <c r="G88" s="133"/>
      <c r="H88" s="132"/>
      <c r="I88" s="133"/>
      <c r="J88" s="133"/>
      <c r="K88" s="142"/>
      <c r="L88" s="135"/>
    </row>
    <row r="89" spans="1:12" ht="24.95" customHeight="1">
      <c r="A89" s="137"/>
      <c r="B89" s="129"/>
      <c r="C89" s="151"/>
      <c r="D89" s="173"/>
      <c r="E89" s="131"/>
      <c r="F89" s="132"/>
      <c r="G89" s="133"/>
      <c r="H89" s="132"/>
      <c r="I89" s="133"/>
      <c r="J89" s="133"/>
      <c r="K89" s="142"/>
      <c r="L89" s="135"/>
    </row>
    <row r="90" spans="1:12" ht="24.95" customHeight="1">
      <c r="A90" s="137"/>
      <c r="B90" s="129"/>
      <c r="C90" s="151"/>
      <c r="D90" s="173"/>
      <c r="E90" s="131"/>
      <c r="F90" s="132"/>
      <c r="G90" s="133"/>
      <c r="H90" s="132"/>
      <c r="I90" s="133"/>
      <c r="J90" s="133"/>
      <c r="K90" s="142"/>
      <c r="L90" s="135"/>
    </row>
    <row r="91" spans="1:12" ht="24.95" customHeight="1">
      <c r="A91" s="137"/>
      <c r="B91" s="129"/>
      <c r="C91" s="151"/>
      <c r="D91" s="173"/>
      <c r="E91" s="131"/>
      <c r="F91" s="132"/>
      <c r="G91" s="133"/>
      <c r="H91" s="132"/>
      <c r="I91" s="133"/>
      <c r="J91" s="133"/>
      <c r="K91" s="142"/>
      <c r="L91" s="135"/>
    </row>
    <row r="92" spans="1:12" ht="24.95" customHeight="1">
      <c r="A92" s="137"/>
      <c r="B92" s="129"/>
      <c r="C92" s="151"/>
      <c r="D92" s="173"/>
      <c r="E92" s="131"/>
      <c r="F92" s="132"/>
      <c r="G92" s="133"/>
      <c r="H92" s="132"/>
      <c r="I92" s="133"/>
      <c r="J92" s="133"/>
      <c r="K92" s="142"/>
      <c r="L92" s="135"/>
    </row>
    <row r="93" spans="1:12" ht="24.95" customHeight="1">
      <c r="A93" s="137"/>
      <c r="B93" s="129"/>
      <c r="C93" s="151"/>
      <c r="D93" s="131"/>
      <c r="E93" s="131"/>
      <c r="F93" s="132"/>
      <c r="G93" s="133"/>
      <c r="H93" s="132"/>
      <c r="I93" s="133"/>
      <c r="J93" s="133"/>
      <c r="K93" s="142"/>
      <c r="L93" s="135"/>
    </row>
    <row r="94" spans="1:12" ht="24.95" customHeight="1">
      <c r="A94" s="143"/>
      <c r="B94" s="144"/>
      <c r="C94" s="145" t="str">
        <f>"รวมราคา  " &amp;   A73 &amp; C73</f>
        <v xml:space="preserve">รวมราคา  3งานระบบไฟฟ้า </v>
      </c>
      <c r="D94" s="146"/>
      <c r="E94" s="146"/>
      <c r="F94" s="147"/>
      <c r="G94" s="148"/>
      <c r="H94" s="147"/>
      <c r="I94" s="148"/>
      <c r="J94" s="148"/>
      <c r="K94" s="149"/>
      <c r="L94" s="135"/>
    </row>
    <row r="95" spans="1:12" ht="24.95" customHeight="1">
      <c r="A95" s="128">
        <v>4</v>
      </c>
      <c r="B95" s="129"/>
      <c r="C95" s="150" t="s">
        <v>708</v>
      </c>
      <c r="D95" s="131"/>
      <c r="E95" s="131"/>
      <c r="F95" s="132"/>
      <c r="G95" s="133"/>
      <c r="H95" s="132"/>
      <c r="I95" s="133"/>
      <c r="J95" s="133"/>
      <c r="K95" s="134"/>
    </row>
    <row r="96" spans="1:12" ht="24.95" customHeight="1">
      <c r="A96" s="137"/>
      <c r="B96" s="129">
        <v>4.0999999999999996</v>
      </c>
      <c r="C96" s="168" t="s">
        <v>629</v>
      </c>
      <c r="D96" s="152"/>
      <c r="E96" s="153"/>
      <c r="F96" s="154"/>
      <c r="G96" s="154"/>
      <c r="H96" s="154"/>
      <c r="I96" s="154"/>
      <c r="J96" s="154"/>
      <c r="K96" s="134"/>
    </row>
    <row r="97" spans="1:11" ht="24.95" customHeight="1">
      <c r="A97" s="137"/>
      <c r="B97" s="129" t="s">
        <v>723</v>
      </c>
      <c r="C97" s="151" t="s">
        <v>631</v>
      </c>
      <c r="D97" s="174"/>
      <c r="E97" s="153" t="s">
        <v>615</v>
      </c>
      <c r="F97" s="132"/>
      <c r="G97" s="179"/>
      <c r="H97" s="179"/>
      <c r="I97" s="179"/>
      <c r="J97" s="179"/>
      <c r="K97" s="134"/>
    </row>
    <row r="98" spans="1:11" ht="24.95" customHeight="1">
      <c r="A98" s="137"/>
      <c r="B98" s="129" t="s">
        <v>724</v>
      </c>
      <c r="C98" s="151" t="s">
        <v>632</v>
      </c>
      <c r="D98" s="174"/>
      <c r="E98" s="153" t="s">
        <v>35</v>
      </c>
      <c r="F98" s="132"/>
      <c r="G98" s="179"/>
      <c r="H98" s="179"/>
      <c r="I98" s="179"/>
      <c r="J98" s="179"/>
      <c r="K98" s="134"/>
    </row>
    <row r="99" spans="1:11" ht="24.95" customHeight="1">
      <c r="A99" s="137"/>
      <c r="B99" s="129" t="s">
        <v>725</v>
      </c>
      <c r="C99" s="151" t="s">
        <v>633</v>
      </c>
      <c r="D99" s="174"/>
      <c r="E99" s="153" t="s">
        <v>35</v>
      </c>
      <c r="F99" s="132"/>
      <c r="G99" s="179"/>
      <c r="H99" s="179"/>
      <c r="I99" s="179"/>
      <c r="J99" s="179"/>
      <c r="K99" s="134"/>
    </row>
    <row r="100" spans="1:11" ht="24.95" customHeight="1">
      <c r="A100" s="137"/>
      <c r="B100" s="129" t="s">
        <v>726</v>
      </c>
      <c r="C100" s="151" t="s">
        <v>634</v>
      </c>
      <c r="D100" s="174"/>
      <c r="E100" s="153" t="s">
        <v>0</v>
      </c>
      <c r="F100" s="132"/>
      <c r="G100" s="179"/>
      <c r="H100" s="179"/>
      <c r="I100" s="179"/>
      <c r="J100" s="179"/>
      <c r="K100" s="134"/>
    </row>
    <row r="101" spans="1:11" ht="24.95" customHeight="1">
      <c r="A101" s="137"/>
      <c r="B101" s="129">
        <v>4.2</v>
      </c>
      <c r="C101" s="168" t="s">
        <v>636</v>
      </c>
      <c r="D101" s="174"/>
      <c r="E101" s="153"/>
      <c r="F101" s="132"/>
      <c r="G101" s="179"/>
      <c r="H101" s="179"/>
      <c r="I101" s="179"/>
      <c r="J101" s="179"/>
      <c r="K101" s="134"/>
    </row>
    <row r="102" spans="1:11" ht="24.95" customHeight="1">
      <c r="A102" s="137"/>
      <c r="B102" s="129" t="s">
        <v>727</v>
      </c>
      <c r="C102" s="151" t="s">
        <v>638</v>
      </c>
      <c r="D102" s="174"/>
      <c r="E102" s="153" t="s">
        <v>651</v>
      </c>
      <c r="F102" s="132"/>
      <c r="G102" s="179"/>
      <c r="H102" s="179"/>
      <c r="I102" s="179"/>
      <c r="J102" s="179"/>
      <c r="K102" s="134"/>
    </row>
    <row r="103" spans="1:11" ht="24.95" customHeight="1">
      <c r="A103" s="137"/>
      <c r="B103" s="129" t="s">
        <v>728</v>
      </c>
      <c r="C103" s="151" t="s">
        <v>634</v>
      </c>
      <c r="D103" s="174"/>
      <c r="E103" s="153" t="s">
        <v>0</v>
      </c>
      <c r="F103" s="132"/>
      <c r="G103" s="179"/>
      <c r="H103" s="179"/>
      <c r="I103" s="179"/>
      <c r="J103" s="179"/>
      <c r="K103" s="134"/>
    </row>
    <row r="104" spans="1:11" ht="24.95" customHeight="1">
      <c r="A104" s="137"/>
      <c r="B104" s="129">
        <v>4.3</v>
      </c>
      <c r="C104" s="168" t="s">
        <v>639</v>
      </c>
      <c r="D104" s="173"/>
      <c r="E104" s="153"/>
      <c r="F104" s="154"/>
      <c r="G104" s="179"/>
      <c r="H104" s="179"/>
      <c r="I104" s="179"/>
      <c r="J104" s="179"/>
      <c r="K104" s="142"/>
    </row>
    <row r="105" spans="1:11" ht="24.95" customHeight="1">
      <c r="A105" s="137"/>
      <c r="B105" s="155" t="s">
        <v>729</v>
      </c>
      <c r="C105" s="151" t="s">
        <v>640</v>
      </c>
      <c r="D105" s="173"/>
      <c r="E105" s="156" t="s">
        <v>102</v>
      </c>
      <c r="F105" s="132"/>
      <c r="G105" s="179"/>
      <c r="H105" s="179"/>
      <c r="I105" s="179"/>
      <c r="J105" s="179"/>
      <c r="K105" s="142"/>
    </row>
    <row r="106" spans="1:11" ht="24.95" customHeight="1">
      <c r="A106" s="137"/>
      <c r="B106" s="129" t="s">
        <v>730</v>
      </c>
      <c r="C106" s="138" t="s">
        <v>641</v>
      </c>
      <c r="D106" s="173"/>
      <c r="E106" s="131" t="s">
        <v>102</v>
      </c>
      <c r="F106" s="132"/>
      <c r="G106" s="179"/>
      <c r="H106" s="179"/>
      <c r="I106" s="179"/>
      <c r="J106" s="179"/>
      <c r="K106" s="142"/>
    </row>
    <row r="107" spans="1:11" ht="24.95" customHeight="1">
      <c r="A107" s="137"/>
      <c r="B107" s="129" t="s">
        <v>731</v>
      </c>
      <c r="C107" s="138" t="s">
        <v>634</v>
      </c>
      <c r="D107" s="174"/>
      <c r="E107" s="131" t="s">
        <v>0</v>
      </c>
      <c r="F107" s="132"/>
      <c r="G107" s="179"/>
      <c r="H107" s="179"/>
      <c r="I107" s="179"/>
      <c r="J107" s="179"/>
      <c r="K107" s="142"/>
    </row>
    <row r="108" spans="1:11" ht="24.95" customHeight="1">
      <c r="A108" s="137"/>
      <c r="B108" s="129">
        <v>4.4000000000000004</v>
      </c>
      <c r="C108" s="130" t="s">
        <v>642</v>
      </c>
      <c r="D108" s="173"/>
      <c r="E108" s="131"/>
      <c r="F108" s="132"/>
      <c r="G108" s="133"/>
      <c r="H108" s="132"/>
      <c r="I108" s="133"/>
      <c r="J108" s="133"/>
      <c r="K108" s="142"/>
    </row>
    <row r="109" spans="1:11" ht="24.95" customHeight="1">
      <c r="A109" s="137"/>
      <c r="B109" s="129" t="s">
        <v>732</v>
      </c>
      <c r="C109" s="138" t="s">
        <v>643</v>
      </c>
      <c r="D109" s="173"/>
      <c r="E109" s="131" t="s">
        <v>102</v>
      </c>
      <c r="F109" s="132"/>
      <c r="G109" s="133"/>
      <c r="H109" s="132"/>
      <c r="I109" s="133"/>
      <c r="J109" s="133"/>
      <c r="K109" s="142"/>
    </row>
    <row r="110" spans="1:11" ht="24.95" customHeight="1">
      <c r="A110" s="137"/>
      <c r="B110" s="129" t="s">
        <v>733</v>
      </c>
      <c r="C110" s="138" t="s">
        <v>644</v>
      </c>
      <c r="D110" s="173"/>
      <c r="E110" s="131" t="s">
        <v>102</v>
      </c>
      <c r="F110" s="132"/>
      <c r="G110" s="133"/>
      <c r="H110" s="132"/>
      <c r="I110" s="133"/>
      <c r="J110" s="133"/>
      <c r="K110" s="142"/>
    </row>
    <row r="111" spans="1:11" ht="24.95" customHeight="1">
      <c r="A111" s="137"/>
      <c r="B111" s="129" t="s">
        <v>734</v>
      </c>
      <c r="C111" s="138" t="s">
        <v>645</v>
      </c>
      <c r="D111" s="173"/>
      <c r="E111" s="131" t="s">
        <v>102</v>
      </c>
      <c r="F111" s="132"/>
      <c r="G111" s="133"/>
      <c r="H111" s="132"/>
      <c r="I111" s="133"/>
      <c r="J111" s="133"/>
      <c r="K111" s="142"/>
    </row>
    <row r="112" spans="1:11" ht="24.95" customHeight="1">
      <c r="A112" s="137"/>
      <c r="B112" s="129" t="s">
        <v>735</v>
      </c>
      <c r="C112" s="138" t="s">
        <v>646</v>
      </c>
      <c r="D112" s="173"/>
      <c r="E112" s="131" t="s">
        <v>102</v>
      </c>
      <c r="F112" s="132"/>
      <c r="G112" s="133"/>
      <c r="H112" s="132"/>
      <c r="I112" s="133"/>
      <c r="J112" s="133"/>
      <c r="K112" s="142"/>
    </row>
    <row r="113" spans="1:11" ht="24.95" customHeight="1">
      <c r="A113" s="137"/>
      <c r="B113" s="129" t="s">
        <v>736</v>
      </c>
      <c r="C113" s="138" t="s">
        <v>634</v>
      </c>
      <c r="D113" s="174"/>
      <c r="E113" s="131" t="s">
        <v>0</v>
      </c>
      <c r="F113" s="132"/>
      <c r="G113" s="133"/>
      <c r="H113" s="132"/>
      <c r="I113" s="133"/>
      <c r="J113" s="133"/>
      <c r="K113" s="142"/>
    </row>
    <row r="114" spans="1:11" ht="24.95" customHeight="1">
      <c r="A114" s="182"/>
      <c r="B114" s="183"/>
      <c r="C114" s="184"/>
      <c r="D114" s="185"/>
      <c r="E114" s="186"/>
      <c r="F114" s="187"/>
      <c r="G114" s="188"/>
      <c r="H114" s="187"/>
      <c r="I114" s="188"/>
      <c r="J114" s="188"/>
      <c r="K114" s="189"/>
    </row>
    <row r="115" spans="1:11" ht="24.95" customHeight="1">
      <c r="A115" s="182"/>
      <c r="B115" s="183"/>
      <c r="C115" s="184"/>
      <c r="D115" s="185"/>
      <c r="E115" s="186"/>
      <c r="F115" s="187"/>
      <c r="G115" s="188"/>
      <c r="H115" s="187"/>
      <c r="I115" s="188"/>
      <c r="J115" s="188"/>
      <c r="K115" s="189"/>
    </row>
    <row r="116" spans="1:11" ht="24.95" customHeight="1">
      <c r="A116" s="143"/>
      <c r="B116" s="144"/>
      <c r="C116" s="145" t="str">
        <f>"รวมราคา  " &amp;   A95 &amp; C95</f>
        <v>รวมราคา  4งานระบบไฟฟ้า ระบบปรับอากาศ</v>
      </c>
      <c r="D116" s="146"/>
      <c r="E116" s="146"/>
      <c r="F116" s="147"/>
      <c r="G116" s="148"/>
      <c r="H116" s="147"/>
      <c r="I116" s="148"/>
      <c r="J116" s="148"/>
      <c r="K116" s="149"/>
    </row>
    <row r="117" spans="1:11" ht="24.95" customHeight="1">
      <c r="A117" s="128">
        <v>5</v>
      </c>
      <c r="B117" s="129"/>
      <c r="C117" s="150" t="s">
        <v>667</v>
      </c>
      <c r="D117" s="131"/>
      <c r="E117" s="131"/>
      <c r="F117" s="132"/>
      <c r="G117" s="133"/>
      <c r="H117" s="132"/>
      <c r="I117" s="133"/>
      <c r="J117" s="133"/>
      <c r="K117" s="134"/>
    </row>
    <row r="118" spans="1:11" ht="24.95" customHeight="1">
      <c r="A118" s="137"/>
      <c r="B118" s="129">
        <v>5.0999999999999996</v>
      </c>
      <c r="C118" s="170" t="s">
        <v>677</v>
      </c>
      <c r="D118" s="131"/>
      <c r="E118" s="153" t="s">
        <v>35</v>
      </c>
      <c r="F118" s="176"/>
      <c r="G118" s="133"/>
      <c r="H118" s="178"/>
      <c r="I118" s="133"/>
      <c r="J118" s="133"/>
      <c r="K118" s="134"/>
    </row>
    <row r="119" spans="1:11" ht="24.95" customHeight="1">
      <c r="A119" s="137"/>
      <c r="B119" s="129">
        <v>5.2</v>
      </c>
      <c r="C119" s="170" t="s">
        <v>678</v>
      </c>
      <c r="D119" s="173"/>
      <c r="E119" s="131" t="s">
        <v>102</v>
      </c>
      <c r="F119" s="177"/>
      <c r="G119" s="133"/>
      <c r="H119" s="178"/>
      <c r="I119" s="133"/>
      <c r="J119" s="133"/>
      <c r="K119" s="134"/>
    </row>
    <row r="120" spans="1:11" ht="24.95" customHeight="1">
      <c r="A120" s="137"/>
      <c r="B120" s="129">
        <v>5.3</v>
      </c>
      <c r="C120" s="170" t="s">
        <v>668</v>
      </c>
      <c r="D120" s="131"/>
      <c r="E120" s="153" t="s">
        <v>35</v>
      </c>
      <c r="F120" s="177"/>
      <c r="G120" s="133"/>
      <c r="H120" s="178"/>
      <c r="I120" s="133"/>
      <c r="J120" s="133"/>
      <c r="K120" s="134"/>
    </row>
    <row r="121" spans="1:11" ht="24.95" customHeight="1">
      <c r="A121" s="137"/>
      <c r="B121" s="129">
        <v>5.4</v>
      </c>
      <c r="C121" s="170" t="s">
        <v>669</v>
      </c>
      <c r="D121" s="173"/>
      <c r="E121" s="131" t="s">
        <v>102</v>
      </c>
      <c r="F121" s="177"/>
      <c r="G121" s="133"/>
      <c r="H121" s="178"/>
      <c r="I121" s="133"/>
      <c r="J121" s="133"/>
      <c r="K121" s="134"/>
    </row>
    <row r="122" spans="1:11" ht="24.95" hidden="1" customHeight="1">
      <c r="A122" s="137"/>
      <c r="B122" s="129">
        <v>5.5</v>
      </c>
      <c r="C122" s="170" t="s">
        <v>670</v>
      </c>
      <c r="D122" s="173"/>
      <c r="E122" s="131" t="s">
        <v>102</v>
      </c>
      <c r="F122" s="177"/>
      <c r="G122" s="133"/>
      <c r="H122" s="178"/>
      <c r="I122" s="133"/>
      <c r="J122" s="133"/>
      <c r="K122" s="134"/>
    </row>
    <row r="123" spans="1:11" ht="24.95" customHeight="1">
      <c r="A123" s="137"/>
      <c r="B123" s="129">
        <v>5.6</v>
      </c>
      <c r="C123" s="170" t="s">
        <v>671</v>
      </c>
      <c r="D123" s="173"/>
      <c r="E123" s="131" t="s">
        <v>102</v>
      </c>
      <c r="F123" s="177"/>
      <c r="G123" s="133"/>
      <c r="H123" s="178"/>
      <c r="I123" s="133"/>
      <c r="J123" s="133"/>
      <c r="K123" s="134"/>
    </row>
    <row r="124" spans="1:11" ht="24.95" customHeight="1">
      <c r="A124" s="137"/>
      <c r="B124" s="129">
        <v>5.7</v>
      </c>
      <c r="C124" s="170" t="s">
        <v>672</v>
      </c>
      <c r="D124" s="173"/>
      <c r="E124" s="131" t="s">
        <v>102</v>
      </c>
      <c r="F124" s="177"/>
      <c r="G124" s="133"/>
      <c r="H124" s="178"/>
      <c r="I124" s="133"/>
      <c r="J124" s="133"/>
      <c r="K124" s="134"/>
    </row>
    <row r="125" spans="1:11" ht="24.95" customHeight="1">
      <c r="A125" s="137"/>
      <c r="B125" s="129">
        <v>5.8</v>
      </c>
      <c r="C125" s="170" t="s">
        <v>673</v>
      </c>
      <c r="D125" s="173"/>
      <c r="E125" s="131" t="s">
        <v>102</v>
      </c>
      <c r="F125" s="177"/>
      <c r="G125" s="133"/>
      <c r="H125" s="178"/>
      <c r="I125" s="133"/>
      <c r="J125" s="133"/>
      <c r="K125" s="142"/>
    </row>
    <row r="126" spans="1:11" ht="24.95" customHeight="1">
      <c r="A126" s="137"/>
      <c r="B126" s="129">
        <v>5.9</v>
      </c>
      <c r="C126" s="170" t="s">
        <v>674</v>
      </c>
      <c r="D126" s="173"/>
      <c r="E126" s="131" t="s">
        <v>102</v>
      </c>
      <c r="F126" s="177"/>
      <c r="G126" s="133"/>
      <c r="H126" s="178"/>
      <c r="I126" s="133"/>
      <c r="J126" s="133"/>
      <c r="K126" s="142"/>
    </row>
    <row r="127" spans="1:11" ht="24.95" customHeight="1">
      <c r="A127" s="137"/>
      <c r="B127" s="155">
        <v>5.0999999999999996</v>
      </c>
      <c r="C127" s="170" t="s">
        <v>675</v>
      </c>
      <c r="D127" s="131"/>
      <c r="E127" s="131" t="s">
        <v>179</v>
      </c>
      <c r="F127" s="176"/>
      <c r="G127" s="133"/>
      <c r="H127" s="178"/>
      <c r="I127" s="133"/>
      <c r="J127" s="133"/>
      <c r="K127" s="142"/>
    </row>
    <row r="128" spans="1:11" ht="24.95" customHeight="1">
      <c r="A128" s="137"/>
      <c r="B128" s="155">
        <v>5.1100000000000003</v>
      </c>
      <c r="C128" s="169" t="s">
        <v>676</v>
      </c>
      <c r="D128" s="131"/>
      <c r="E128" s="131" t="s">
        <v>179</v>
      </c>
      <c r="F128" s="180"/>
      <c r="G128" s="133"/>
      <c r="H128" s="178"/>
      <c r="I128" s="133"/>
      <c r="J128" s="133"/>
      <c r="K128" s="142"/>
    </row>
    <row r="129" spans="1:11" ht="24.95" customHeight="1">
      <c r="A129" s="137"/>
      <c r="B129" s="155"/>
      <c r="C129" s="169"/>
      <c r="D129" s="131"/>
      <c r="E129" s="131"/>
      <c r="F129" s="175"/>
      <c r="G129" s="133"/>
      <c r="H129" s="175"/>
      <c r="I129" s="133"/>
      <c r="J129" s="133"/>
      <c r="K129" s="142"/>
    </row>
    <row r="130" spans="1:11" ht="24.95" customHeight="1">
      <c r="A130" s="137"/>
      <c r="B130" s="129"/>
      <c r="C130" s="130"/>
      <c r="D130" s="131"/>
      <c r="E130" s="131"/>
      <c r="F130" s="132"/>
      <c r="G130" s="133"/>
      <c r="H130" s="132"/>
      <c r="I130" s="133"/>
      <c r="J130" s="133"/>
      <c r="K130" s="142"/>
    </row>
    <row r="131" spans="1:11" ht="24.95" customHeight="1">
      <c r="A131" s="137"/>
      <c r="B131" s="129"/>
      <c r="C131" s="138"/>
      <c r="D131" s="131"/>
      <c r="E131" s="131"/>
      <c r="F131" s="132"/>
      <c r="G131" s="133"/>
      <c r="H131" s="132"/>
      <c r="I131" s="133"/>
      <c r="J131" s="133"/>
      <c r="K131" s="142"/>
    </row>
    <row r="132" spans="1:11" ht="24.95" customHeight="1">
      <c r="A132" s="137"/>
      <c r="B132" s="129"/>
      <c r="C132" s="138"/>
      <c r="D132" s="131"/>
      <c r="E132" s="131"/>
      <c r="F132" s="132"/>
      <c r="G132" s="133"/>
      <c r="H132" s="132"/>
      <c r="I132" s="133"/>
      <c r="J132" s="133"/>
      <c r="K132" s="142"/>
    </row>
    <row r="133" spans="1:11" ht="24.95" customHeight="1">
      <c r="A133" s="137"/>
      <c r="B133" s="129"/>
      <c r="C133" s="138"/>
      <c r="D133" s="131"/>
      <c r="E133" s="131"/>
      <c r="F133" s="132"/>
      <c r="G133" s="133"/>
      <c r="H133" s="132"/>
      <c r="I133" s="133"/>
      <c r="J133" s="133"/>
      <c r="K133" s="142"/>
    </row>
    <row r="134" spans="1:11" ht="24.95" customHeight="1">
      <c r="A134" s="137"/>
      <c r="B134" s="129"/>
      <c r="C134" s="138"/>
      <c r="D134" s="131"/>
      <c r="E134" s="131"/>
      <c r="F134" s="132"/>
      <c r="G134" s="133"/>
      <c r="H134" s="132"/>
      <c r="I134" s="133"/>
      <c r="J134" s="133"/>
      <c r="K134" s="142"/>
    </row>
    <row r="135" spans="1:11" ht="24.95" customHeight="1">
      <c r="A135" s="137"/>
      <c r="B135" s="129"/>
      <c r="C135" s="138"/>
      <c r="D135" s="131"/>
      <c r="E135" s="131"/>
      <c r="F135" s="132"/>
      <c r="G135" s="133"/>
      <c r="H135" s="132"/>
      <c r="I135" s="133"/>
      <c r="J135" s="133"/>
      <c r="K135" s="142"/>
    </row>
    <row r="136" spans="1:11" ht="24.95" customHeight="1">
      <c r="A136" s="137"/>
      <c r="B136" s="129"/>
      <c r="C136" s="138"/>
      <c r="D136" s="131"/>
      <c r="E136" s="131"/>
      <c r="F136" s="132"/>
      <c r="G136" s="133"/>
      <c r="H136" s="132"/>
      <c r="I136" s="133"/>
      <c r="J136" s="133"/>
      <c r="K136" s="142"/>
    </row>
    <row r="137" spans="1:11" ht="24.95" customHeight="1">
      <c r="A137" s="137"/>
      <c r="B137" s="129"/>
      <c r="C137" s="138"/>
      <c r="D137" s="131"/>
      <c r="E137" s="131"/>
      <c r="F137" s="132"/>
      <c r="G137" s="133"/>
      <c r="H137" s="132"/>
      <c r="I137" s="133"/>
      <c r="J137" s="133"/>
      <c r="K137" s="142"/>
    </row>
    <row r="138" spans="1:11" ht="24.95" customHeight="1">
      <c r="A138" s="137"/>
      <c r="B138" s="129"/>
      <c r="C138" s="138"/>
      <c r="D138" s="131"/>
      <c r="E138" s="131"/>
      <c r="F138" s="132"/>
      <c r="G138" s="133"/>
      <c r="H138" s="132"/>
      <c r="I138" s="133"/>
      <c r="J138" s="133"/>
      <c r="K138" s="142"/>
    </row>
    <row r="139" spans="1:11" ht="24.95" customHeight="1">
      <c r="A139" s="143"/>
      <c r="B139" s="144"/>
      <c r="C139" s="145" t="str">
        <f>"รวมราคา  " &amp;   A117 &amp; C117</f>
        <v>รวมราคา  5งานระบบสื่อสาร</v>
      </c>
      <c r="D139" s="146"/>
      <c r="E139" s="146"/>
      <c r="F139" s="147"/>
      <c r="G139" s="148"/>
      <c r="H139" s="147"/>
      <c r="I139" s="148"/>
      <c r="J139" s="148"/>
      <c r="K139" s="149"/>
    </row>
    <row r="140" spans="1:11" ht="24.95" customHeight="1">
      <c r="A140" s="128">
        <v>6</v>
      </c>
      <c r="B140" s="129"/>
      <c r="C140" s="150" t="s">
        <v>684</v>
      </c>
      <c r="D140" s="131"/>
      <c r="E140" s="131"/>
      <c r="F140" s="132"/>
      <c r="G140" s="133"/>
      <c r="H140" s="132"/>
      <c r="I140" s="133"/>
      <c r="J140" s="133"/>
      <c r="K140" s="134"/>
    </row>
    <row r="141" spans="1:11" ht="24.95" customHeight="1">
      <c r="A141" s="137">
        <v>6.1</v>
      </c>
      <c r="B141" s="181" t="s">
        <v>685</v>
      </c>
      <c r="C141" s="170"/>
      <c r="D141" s="131"/>
      <c r="E141" s="153"/>
      <c r="F141" s="180"/>
      <c r="G141" s="133"/>
      <c r="H141" s="180"/>
      <c r="I141" s="133"/>
      <c r="J141" s="133"/>
      <c r="K141" s="134"/>
    </row>
    <row r="142" spans="1:11" ht="24.95" customHeight="1">
      <c r="A142" s="137"/>
      <c r="B142" s="129" t="s">
        <v>700</v>
      </c>
      <c r="C142" s="169" t="s">
        <v>686</v>
      </c>
      <c r="D142" s="179"/>
      <c r="E142" s="179" t="s">
        <v>102</v>
      </c>
      <c r="F142" s="179"/>
      <c r="G142" s="133"/>
      <c r="H142" s="179"/>
      <c r="I142" s="133"/>
      <c r="J142" s="133"/>
      <c r="K142" s="134"/>
    </row>
    <row r="143" spans="1:11" ht="24.95" customHeight="1">
      <c r="A143" s="137"/>
      <c r="B143" s="129" t="s">
        <v>701</v>
      </c>
      <c r="C143" s="169" t="s">
        <v>687</v>
      </c>
      <c r="D143" s="179"/>
      <c r="E143" s="179" t="s">
        <v>180</v>
      </c>
      <c r="F143" s="179"/>
      <c r="G143" s="133"/>
      <c r="H143" s="179"/>
      <c r="I143" s="133"/>
      <c r="J143" s="133"/>
      <c r="K143" s="134"/>
    </row>
    <row r="144" spans="1:11" ht="24.95" customHeight="1">
      <c r="A144" s="137"/>
      <c r="B144" s="129" t="s">
        <v>702</v>
      </c>
      <c r="C144" s="169" t="s">
        <v>688</v>
      </c>
      <c r="D144" s="179"/>
      <c r="E144" s="179" t="s">
        <v>692</v>
      </c>
      <c r="F144" s="179"/>
      <c r="G144" s="133"/>
      <c r="H144" s="179"/>
      <c r="I144" s="133"/>
      <c r="J144" s="133"/>
      <c r="K144" s="134"/>
    </row>
    <row r="145" spans="1:11" ht="24.95" customHeight="1">
      <c r="A145" s="137"/>
      <c r="B145" s="129" t="s">
        <v>703</v>
      </c>
      <c r="C145" s="169" t="s">
        <v>689</v>
      </c>
      <c r="D145" s="179"/>
      <c r="E145" s="179" t="s">
        <v>692</v>
      </c>
      <c r="F145" s="179"/>
      <c r="G145" s="133"/>
      <c r="H145" s="179"/>
      <c r="I145" s="133"/>
      <c r="J145" s="133"/>
      <c r="K145" s="134"/>
    </row>
    <row r="146" spans="1:11" ht="24.95" customHeight="1">
      <c r="A146" s="137"/>
      <c r="B146" s="129" t="s">
        <v>704</v>
      </c>
      <c r="C146" s="169" t="s">
        <v>690</v>
      </c>
      <c r="D146" s="179"/>
      <c r="E146" s="179" t="s">
        <v>693</v>
      </c>
      <c r="F146" s="179"/>
      <c r="G146" s="133"/>
      <c r="H146" s="179"/>
      <c r="I146" s="133"/>
      <c r="J146" s="133"/>
      <c r="K146" s="134"/>
    </row>
    <row r="147" spans="1:11" ht="24.95" customHeight="1">
      <c r="A147" s="137"/>
      <c r="B147" s="129" t="s">
        <v>737</v>
      </c>
      <c r="C147" s="169" t="s">
        <v>691</v>
      </c>
      <c r="D147" s="179"/>
      <c r="E147" s="179" t="s">
        <v>693</v>
      </c>
      <c r="F147" s="179"/>
      <c r="G147" s="133"/>
      <c r="H147" s="179"/>
      <c r="I147" s="133"/>
      <c r="J147" s="133"/>
      <c r="K147" s="134"/>
    </row>
    <row r="148" spans="1:11" ht="24.95" customHeight="1">
      <c r="A148" s="137">
        <v>6.2</v>
      </c>
      <c r="B148" s="181" t="s">
        <v>694</v>
      </c>
      <c r="C148" s="169"/>
      <c r="D148" s="179"/>
      <c r="E148" s="179"/>
      <c r="F148" s="179"/>
      <c r="G148" s="133"/>
      <c r="H148" s="180"/>
      <c r="I148" s="133"/>
      <c r="J148" s="133"/>
      <c r="K148" s="142"/>
    </row>
    <row r="149" spans="1:11" ht="24.95" customHeight="1">
      <c r="A149" s="137"/>
      <c r="B149" s="129" t="s">
        <v>705</v>
      </c>
      <c r="C149" s="169" t="s">
        <v>695</v>
      </c>
      <c r="D149" s="179"/>
      <c r="E149" s="179" t="s">
        <v>102</v>
      </c>
      <c r="F149" s="179"/>
      <c r="G149" s="133"/>
      <c r="H149" s="179"/>
      <c r="I149" s="133"/>
      <c r="J149" s="133"/>
      <c r="K149" s="142"/>
    </row>
    <row r="150" spans="1:11" ht="24.95" customHeight="1">
      <c r="A150" s="137"/>
      <c r="B150" s="129" t="s">
        <v>706</v>
      </c>
      <c r="C150" s="169" t="s">
        <v>696</v>
      </c>
      <c r="D150" s="179"/>
      <c r="E150" s="179" t="s">
        <v>102</v>
      </c>
      <c r="F150" s="179"/>
      <c r="G150" s="133"/>
      <c r="H150" s="179"/>
      <c r="I150" s="133"/>
      <c r="J150" s="133"/>
      <c r="K150" s="142"/>
    </row>
    <row r="151" spans="1:11" ht="24.95" customHeight="1">
      <c r="A151" s="137"/>
      <c r="B151" s="129" t="s">
        <v>707</v>
      </c>
      <c r="C151" s="169" t="s">
        <v>697</v>
      </c>
      <c r="D151" s="179"/>
      <c r="E151" s="179" t="s">
        <v>594</v>
      </c>
      <c r="F151" s="179"/>
      <c r="G151" s="133"/>
      <c r="H151" s="179"/>
      <c r="I151" s="133"/>
      <c r="J151" s="133"/>
      <c r="K151" s="142"/>
    </row>
    <row r="152" spans="1:11" ht="24.95" customHeight="1">
      <c r="A152" s="137"/>
      <c r="B152" s="129" t="s">
        <v>738</v>
      </c>
      <c r="C152" s="169" t="s">
        <v>698</v>
      </c>
      <c r="D152" s="179"/>
      <c r="E152" s="179" t="s">
        <v>594</v>
      </c>
      <c r="F152" s="179"/>
      <c r="G152" s="133"/>
      <c r="H152" s="179"/>
      <c r="I152" s="133"/>
      <c r="J152" s="133"/>
      <c r="K152" s="142"/>
    </row>
    <row r="153" spans="1:11" ht="24.95" customHeight="1">
      <c r="A153" s="137"/>
      <c r="B153" s="129"/>
      <c r="C153" s="138"/>
      <c r="D153" s="131"/>
      <c r="E153" s="131"/>
      <c r="F153" s="132"/>
      <c r="G153" s="133"/>
      <c r="H153" s="179"/>
      <c r="I153" s="133"/>
      <c r="J153" s="133"/>
      <c r="K153" s="142"/>
    </row>
    <row r="154" spans="1:11" ht="24.95" customHeight="1">
      <c r="A154" s="137"/>
      <c r="B154" s="129"/>
      <c r="C154" s="138"/>
      <c r="D154" s="131"/>
      <c r="E154" s="131"/>
      <c r="F154" s="132"/>
      <c r="G154" s="133"/>
      <c r="H154" s="132"/>
      <c r="I154" s="133"/>
      <c r="J154" s="133"/>
      <c r="K154" s="142"/>
    </row>
    <row r="155" spans="1:11" ht="24.95" customHeight="1">
      <c r="A155" s="137"/>
      <c r="B155" s="129"/>
      <c r="C155" s="138"/>
      <c r="D155" s="131"/>
      <c r="E155" s="131"/>
      <c r="F155" s="132"/>
      <c r="G155" s="133"/>
      <c r="H155" s="132"/>
      <c r="I155" s="133"/>
      <c r="J155" s="133"/>
      <c r="K155" s="142"/>
    </row>
    <row r="156" spans="1:11" ht="24.95" customHeight="1">
      <c r="A156" s="137"/>
      <c r="B156" s="129"/>
      <c r="C156" s="138"/>
      <c r="D156" s="131"/>
      <c r="E156" s="131"/>
      <c r="F156" s="132"/>
      <c r="G156" s="133"/>
      <c r="H156" s="132"/>
      <c r="I156" s="133"/>
      <c r="J156" s="133"/>
      <c r="K156" s="142"/>
    </row>
    <row r="157" spans="1:11" ht="24.95" customHeight="1">
      <c r="A157" s="137"/>
      <c r="B157" s="129"/>
      <c r="C157" s="138"/>
      <c r="D157" s="131"/>
      <c r="E157" s="131"/>
      <c r="F157" s="132"/>
      <c r="G157" s="133"/>
      <c r="H157" s="132"/>
      <c r="I157" s="133"/>
      <c r="J157" s="133"/>
      <c r="K157" s="142"/>
    </row>
    <row r="158" spans="1:11" ht="24.95" customHeight="1">
      <c r="A158" s="137"/>
      <c r="B158" s="129"/>
      <c r="C158" s="138"/>
      <c r="D158" s="131"/>
      <c r="E158" s="131"/>
      <c r="F158" s="132"/>
      <c r="G158" s="133"/>
      <c r="H158" s="132"/>
      <c r="I158" s="133"/>
      <c r="J158" s="133"/>
      <c r="K158" s="142"/>
    </row>
    <row r="159" spans="1:11" ht="24.95" customHeight="1">
      <c r="A159" s="137"/>
      <c r="B159" s="129"/>
      <c r="C159" s="138"/>
      <c r="D159" s="131"/>
      <c r="E159" s="131"/>
      <c r="F159" s="132"/>
      <c r="G159" s="133"/>
      <c r="H159" s="132"/>
      <c r="I159" s="133"/>
      <c r="J159" s="133"/>
      <c r="K159" s="142"/>
    </row>
    <row r="160" spans="1:11" ht="24.95" customHeight="1">
      <c r="A160" s="137"/>
      <c r="B160" s="129"/>
      <c r="C160" s="138"/>
      <c r="D160" s="131"/>
      <c r="E160" s="131"/>
      <c r="F160" s="132"/>
      <c r="G160" s="133"/>
      <c r="H160" s="132"/>
      <c r="I160" s="133"/>
      <c r="J160" s="133"/>
      <c r="K160" s="142"/>
    </row>
    <row r="161" spans="1:11" ht="24.95" customHeight="1">
      <c r="A161" s="143"/>
      <c r="B161" s="144"/>
      <c r="C161" s="145" t="str">
        <f>"รวมราคา  " &amp;   A141 &amp; B141</f>
        <v>รวมราคา  6.1ระบบสื่อสาร LAN</v>
      </c>
      <c r="D161" s="146"/>
      <c r="E161" s="146"/>
      <c r="F161" s="147"/>
      <c r="G161" s="148"/>
      <c r="H161" s="147"/>
      <c r="I161" s="148"/>
      <c r="J161" s="148"/>
      <c r="K161" s="149"/>
    </row>
    <row r="162" spans="1:11" ht="24.95" customHeight="1">
      <c r="A162" s="128">
        <v>7</v>
      </c>
      <c r="B162" s="129"/>
      <c r="C162" s="150" t="s">
        <v>684</v>
      </c>
      <c r="D162" s="131"/>
      <c r="E162" s="131"/>
      <c r="F162" s="132"/>
      <c r="G162" s="133"/>
      <c r="H162" s="132"/>
      <c r="I162" s="133"/>
      <c r="J162" s="133"/>
      <c r="K162" s="134"/>
    </row>
    <row r="163" spans="1:11" ht="24.95" customHeight="1">
      <c r="A163" s="137">
        <v>7.1</v>
      </c>
      <c r="B163" s="190" t="s">
        <v>699</v>
      </c>
      <c r="C163" s="170"/>
      <c r="D163" s="131"/>
      <c r="E163" s="153"/>
      <c r="F163" s="180"/>
      <c r="G163" s="133"/>
      <c r="H163" s="180"/>
      <c r="I163" s="133"/>
      <c r="J163" s="133"/>
      <c r="K163" s="134"/>
    </row>
    <row r="164" spans="1:11" ht="24.95" customHeight="1">
      <c r="A164" s="137"/>
      <c r="B164" s="129" t="s">
        <v>739</v>
      </c>
      <c r="C164" s="138" t="s">
        <v>686</v>
      </c>
      <c r="D164" s="133"/>
      <c r="E164" s="133" t="s">
        <v>102</v>
      </c>
      <c r="F164" s="133"/>
      <c r="G164" s="133"/>
      <c r="H164" s="133"/>
      <c r="I164" s="133"/>
      <c r="J164" s="133"/>
      <c r="K164" s="134"/>
    </row>
    <row r="165" spans="1:11" ht="24.95" customHeight="1">
      <c r="A165" s="137"/>
      <c r="B165" s="129" t="s">
        <v>740</v>
      </c>
      <c r="C165" s="138" t="s">
        <v>687</v>
      </c>
      <c r="D165" s="133"/>
      <c r="E165" s="133" t="s">
        <v>180</v>
      </c>
      <c r="F165" s="133"/>
      <c r="G165" s="133"/>
      <c r="H165" s="133"/>
      <c r="I165" s="133"/>
      <c r="J165" s="133"/>
      <c r="K165" s="134"/>
    </row>
    <row r="166" spans="1:11" ht="24.95" customHeight="1">
      <c r="A166" s="137"/>
      <c r="B166" s="129" t="s">
        <v>741</v>
      </c>
      <c r="C166" s="138" t="s">
        <v>688</v>
      </c>
      <c r="D166" s="133"/>
      <c r="E166" s="133" t="s">
        <v>692</v>
      </c>
      <c r="F166" s="133"/>
      <c r="G166" s="133"/>
      <c r="H166" s="133"/>
      <c r="I166" s="133"/>
      <c r="J166" s="133"/>
      <c r="K166" s="134"/>
    </row>
    <row r="167" spans="1:11" ht="24.95" customHeight="1">
      <c r="A167" s="137"/>
      <c r="B167" s="129" t="s">
        <v>742</v>
      </c>
      <c r="C167" s="138" t="s">
        <v>689</v>
      </c>
      <c r="D167" s="133"/>
      <c r="E167" s="133" t="s">
        <v>180</v>
      </c>
      <c r="F167" s="133"/>
      <c r="G167" s="133"/>
      <c r="H167" s="133"/>
      <c r="I167" s="133"/>
      <c r="J167" s="133"/>
      <c r="K167" s="134"/>
    </row>
    <row r="168" spans="1:11" ht="24.95" customHeight="1">
      <c r="A168" s="137"/>
      <c r="B168" s="129" t="s">
        <v>743</v>
      </c>
      <c r="C168" s="138" t="s">
        <v>690</v>
      </c>
      <c r="D168" s="133"/>
      <c r="E168" s="133" t="s">
        <v>693</v>
      </c>
      <c r="F168" s="133"/>
      <c r="G168" s="133"/>
      <c r="H168" s="133"/>
      <c r="I168" s="133"/>
      <c r="J168" s="133"/>
      <c r="K168" s="134"/>
    </row>
    <row r="169" spans="1:11" ht="24.95" customHeight="1">
      <c r="A169" s="137"/>
      <c r="B169" s="129"/>
      <c r="C169" s="138"/>
      <c r="D169" s="179"/>
      <c r="E169" s="179"/>
      <c r="F169" s="179"/>
      <c r="G169" s="133"/>
      <c r="H169" s="179"/>
      <c r="I169" s="133"/>
      <c r="J169" s="133"/>
      <c r="K169" s="134"/>
    </row>
    <row r="170" spans="1:11" ht="24.95" customHeight="1">
      <c r="A170" s="137">
        <v>7.2</v>
      </c>
      <c r="B170" s="190" t="s">
        <v>694</v>
      </c>
      <c r="C170" s="138"/>
      <c r="D170" s="179"/>
      <c r="E170" s="179"/>
      <c r="F170" s="179"/>
      <c r="G170" s="133"/>
      <c r="H170" s="180"/>
      <c r="I170" s="133"/>
      <c r="J170" s="133"/>
      <c r="K170" s="142"/>
    </row>
    <row r="171" spans="1:11" ht="24.95" customHeight="1">
      <c r="A171" s="137"/>
      <c r="B171" s="129" t="s">
        <v>744</v>
      </c>
      <c r="C171" s="138" t="s">
        <v>695</v>
      </c>
      <c r="D171" s="133"/>
      <c r="E171" s="133" t="s">
        <v>102</v>
      </c>
      <c r="F171" s="133"/>
      <c r="G171" s="133"/>
      <c r="H171" s="133"/>
      <c r="I171" s="133"/>
      <c r="J171" s="133"/>
      <c r="K171" s="142"/>
    </row>
    <row r="172" spans="1:11" ht="24.95" customHeight="1">
      <c r="A172" s="137"/>
      <c r="B172" s="129" t="s">
        <v>745</v>
      </c>
      <c r="C172" s="138" t="s">
        <v>697</v>
      </c>
      <c r="D172" s="133"/>
      <c r="E172" s="133" t="s">
        <v>594</v>
      </c>
      <c r="F172" s="133"/>
      <c r="G172" s="133"/>
      <c r="H172" s="133"/>
      <c r="I172" s="133"/>
      <c r="J172" s="133"/>
      <c r="K172" s="142"/>
    </row>
    <row r="173" spans="1:11" ht="24.95" customHeight="1">
      <c r="A173" s="137"/>
      <c r="B173" s="129" t="s">
        <v>746</v>
      </c>
      <c r="C173" s="138" t="s">
        <v>698</v>
      </c>
      <c r="D173" s="133"/>
      <c r="E173" s="133" t="s">
        <v>594</v>
      </c>
      <c r="F173" s="133"/>
      <c r="G173" s="133"/>
      <c r="H173" s="133"/>
      <c r="I173" s="133"/>
      <c r="J173" s="133"/>
      <c r="K173" s="142"/>
    </row>
    <row r="174" spans="1:11" ht="24.95" customHeight="1">
      <c r="A174" s="137"/>
      <c r="B174" s="129"/>
      <c r="C174" s="138"/>
      <c r="D174" s="179"/>
      <c r="E174" s="179"/>
      <c r="F174" s="180"/>
      <c r="G174" s="133"/>
      <c r="H174" s="179"/>
      <c r="I174" s="133"/>
      <c r="J174" s="133"/>
      <c r="K174" s="142"/>
    </row>
    <row r="175" spans="1:11" ht="24.95" customHeight="1">
      <c r="A175" s="137"/>
      <c r="B175" s="129"/>
      <c r="C175" s="138"/>
      <c r="D175" s="131"/>
      <c r="E175" s="131"/>
      <c r="F175" s="132"/>
      <c r="G175" s="133"/>
      <c r="H175" s="179"/>
      <c r="I175" s="133"/>
      <c r="J175" s="133"/>
      <c r="K175" s="142"/>
    </row>
    <row r="176" spans="1:11" ht="24.95" customHeight="1">
      <c r="A176" s="137"/>
      <c r="B176" s="129"/>
      <c r="C176" s="138"/>
      <c r="D176" s="131"/>
      <c r="E176" s="131"/>
      <c r="F176" s="132"/>
      <c r="G176" s="133"/>
      <c r="H176" s="132"/>
      <c r="I176" s="133"/>
      <c r="J176" s="133"/>
      <c r="K176" s="142"/>
    </row>
    <row r="177" spans="1:11" ht="24.95" customHeight="1">
      <c r="A177" s="137"/>
      <c r="B177" s="129"/>
      <c r="C177" s="138"/>
      <c r="D177" s="131"/>
      <c r="E177" s="131"/>
      <c r="F177" s="132"/>
      <c r="G177" s="133"/>
      <c r="H177" s="132"/>
      <c r="I177" s="133"/>
      <c r="J177" s="133"/>
      <c r="K177" s="142"/>
    </row>
    <row r="178" spans="1:11" ht="24.95" customHeight="1">
      <c r="A178" s="137"/>
      <c r="B178" s="129"/>
      <c r="C178" s="138"/>
      <c r="D178" s="131"/>
      <c r="E178" s="131"/>
      <c r="F178" s="132"/>
      <c r="G178" s="133"/>
      <c r="H178" s="132"/>
      <c r="I178" s="133"/>
      <c r="J178" s="133"/>
      <c r="K178" s="142"/>
    </row>
    <row r="179" spans="1:11" ht="24.95" customHeight="1">
      <c r="A179" s="137"/>
      <c r="B179" s="129"/>
      <c r="C179" s="138"/>
      <c r="D179" s="131"/>
      <c r="E179" s="131"/>
      <c r="F179" s="132"/>
      <c r="G179" s="133"/>
      <c r="H179" s="132"/>
      <c r="I179" s="133"/>
      <c r="J179" s="133"/>
      <c r="K179" s="142"/>
    </row>
    <row r="180" spans="1:11" ht="24.95" customHeight="1">
      <c r="A180" s="137"/>
      <c r="B180" s="129"/>
      <c r="C180" s="138"/>
      <c r="D180" s="131"/>
      <c r="E180" s="131"/>
      <c r="F180" s="132"/>
      <c r="G180" s="133"/>
      <c r="H180" s="132"/>
      <c r="I180" s="133"/>
      <c r="J180" s="133"/>
      <c r="K180" s="142"/>
    </row>
    <row r="181" spans="1:11" ht="24.95" customHeight="1">
      <c r="A181" s="137"/>
      <c r="B181" s="129"/>
      <c r="C181" s="138"/>
      <c r="D181" s="131"/>
      <c r="E181" s="131"/>
      <c r="F181" s="132"/>
      <c r="G181" s="133"/>
      <c r="H181" s="132"/>
      <c r="I181" s="133"/>
      <c r="J181" s="133"/>
      <c r="K181" s="142"/>
    </row>
    <row r="182" spans="1:11" ht="24.95" customHeight="1">
      <c r="A182" s="137"/>
      <c r="B182" s="129"/>
      <c r="C182" s="138"/>
      <c r="D182" s="131"/>
      <c r="E182" s="131"/>
      <c r="F182" s="132"/>
      <c r="G182" s="133"/>
      <c r="H182" s="132"/>
      <c r="I182" s="133"/>
      <c r="J182" s="133"/>
      <c r="K182" s="142"/>
    </row>
    <row r="183" spans="1:11" ht="24.95" customHeight="1">
      <c r="A183" s="143"/>
      <c r="B183" s="144"/>
      <c r="C183" s="145" t="str">
        <f>"รวมราคา  " &amp;   A163 &amp; B163</f>
        <v>รวมราคา  7.1ระบบกล้องวงจรปิด</v>
      </c>
      <c r="D183" s="146"/>
      <c r="E183" s="146"/>
      <c r="F183" s="147"/>
      <c r="G183" s="148"/>
      <c r="H183" s="147"/>
      <c r="I183" s="148"/>
      <c r="J183" s="148"/>
      <c r="K183" s="149"/>
    </row>
  </sheetData>
  <mergeCells count="6">
    <mergeCell ref="A1:K1"/>
    <mergeCell ref="C5:C6"/>
    <mergeCell ref="D5:E5"/>
    <mergeCell ref="F5:G5"/>
    <mergeCell ref="H5:I5"/>
    <mergeCell ref="K5:K6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7" manualBreakCount="7">
    <brk id="28" max="10" man="1"/>
    <brk id="50" max="10" man="1"/>
    <brk id="72" max="16" man="1"/>
    <brk id="94" max="16" man="1"/>
    <brk id="116" max="16" man="1"/>
    <brk id="139" max="16" man="1"/>
    <brk id="16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4"/>
  <sheetViews>
    <sheetView showGridLines="0" tabSelected="1" view="pageBreakPreview" zoomScale="85" zoomScaleNormal="55" zoomScaleSheetLayoutView="85" zoomScalePageLayoutView="30" workbookViewId="0">
      <selection activeCell="C16" sqref="C16"/>
    </sheetView>
  </sheetViews>
  <sheetFormatPr defaultRowHeight="24.95" customHeight="1"/>
  <cols>
    <col min="1" max="1" width="6.140625" style="136" customWidth="1"/>
    <col min="2" max="2" width="5" style="157" customWidth="1"/>
    <col min="3" max="3" width="65" style="117" bestFit="1" customWidth="1"/>
    <col min="4" max="4" width="12.42578125" style="136" customWidth="1"/>
    <col min="5" max="5" width="7.28515625" style="158" customWidth="1"/>
    <col min="6" max="6" width="12.85546875" style="136" customWidth="1"/>
    <col min="7" max="7" width="24.42578125" style="159" customWidth="1"/>
    <col min="8" max="8" width="13" style="159" customWidth="1"/>
    <col min="9" max="9" width="13.5703125" style="136" customWidth="1"/>
    <col min="10" max="10" width="22" style="159" bestFit="1" customWidth="1"/>
    <col min="11" max="11" width="21.5703125" style="136" customWidth="1"/>
    <col min="12" max="12" width="12.28515625" style="136" customWidth="1"/>
    <col min="13" max="16384" width="9.140625" style="136"/>
  </cols>
  <sheetData>
    <row r="1" spans="1:12" s="106" customFormat="1" ht="23.25" thickBot="1">
      <c r="A1" s="265" t="s">
        <v>599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2" s="106" customFormat="1" ht="22.5" customHeight="1">
      <c r="A2" s="107" t="s">
        <v>538</v>
      </c>
      <c r="B2" s="108"/>
      <c r="C2" s="109"/>
      <c r="D2" s="110"/>
      <c r="E2" s="111"/>
      <c r="F2" s="111"/>
      <c r="H2" s="111"/>
      <c r="I2" s="109"/>
      <c r="J2" s="109"/>
      <c r="K2" s="112"/>
    </row>
    <row r="3" spans="1:12" s="106" customFormat="1" ht="22.5">
      <c r="A3" s="110" t="s">
        <v>759</v>
      </c>
      <c r="B3" s="113"/>
      <c r="C3" s="114"/>
      <c r="D3" s="110"/>
      <c r="E3" s="115"/>
      <c r="F3" s="115"/>
      <c r="G3" s="117"/>
      <c r="H3" s="117"/>
      <c r="I3" s="118"/>
      <c r="J3" s="117"/>
      <c r="K3" s="119"/>
    </row>
    <row r="4" spans="1:12" s="106" customFormat="1" ht="22.5">
      <c r="A4" s="110" t="s">
        <v>539</v>
      </c>
      <c r="B4" s="113"/>
      <c r="C4" s="114"/>
      <c r="E4" s="115"/>
      <c r="F4" s="115"/>
      <c r="G4" s="117"/>
      <c r="H4" s="117"/>
      <c r="I4" s="118"/>
      <c r="J4" s="117"/>
      <c r="K4" s="119"/>
    </row>
    <row r="5" spans="1:12" s="123" customFormat="1" ht="24.95" customHeight="1">
      <c r="A5" s="120" t="s">
        <v>8</v>
      </c>
      <c r="B5" s="121"/>
      <c r="C5" s="266" t="s">
        <v>0</v>
      </c>
      <c r="D5" s="268" t="s">
        <v>10</v>
      </c>
      <c r="E5" s="269"/>
      <c r="F5" s="276" t="s">
        <v>606</v>
      </c>
      <c r="G5" s="277"/>
      <c r="H5" s="276" t="s">
        <v>608</v>
      </c>
      <c r="I5" s="277"/>
      <c r="J5" s="206" t="s">
        <v>4</v>
      </c>
      <c r="K5" s="270" t="s">
        <v>12</v>
      </c>
    </row>
    <row r="6" spans="1:12" s="123" customFormat="1" ht="24.95" customHeight="1">
      <c r="A6" s="124" t="s">
        <v>9</v>
      </c>
      <c r="B6" s="125"/>
      <c r="C6" s="267"/>
      <c r="D6" s="126" t="s">
        <v>1</v>
      </c>
      <c r="E6" s="127" t="s">
        <v>2</v>
      </c>
      <c r="F6" s="207" t="s">
        <v>607</v>
      </c>
      <c r="G6" s="208" t="s">
        <v>21</v>
      </c>
      <c r="H6" s="207" t="s">
        <v>607</v>
      </c>
      <c r="I6" s="208" t="s">
        <v>21</v>
      </c>
      <c r="J6" s="207" t="s">
        <v>609</v>
      </c>
      <c r="K6" s="271"/>
    </row>
    <row r="7" spans="1:12" ht="24.95" customHeight="1">
      <c r="A7" s="128"/>
      <c r="B7" s="274" t="s">
        <v>605</v>
      </c>
      <c r="C7" s="275"/>
      <c r="D7" s="131"/>
      <c r="E7" s="131"/>
      <c r="F7" s="204"/>
      <c r="G7" s="205"/>
      <c r="H7" s="204"/>
      <c r="I7" s="205"/>
      <c r="J7" s="205"/>
      <c r="K7" s="134"/>
      <c r="L7" s="135"/>
    </row>
    <row r="8" spans="1:12" ht="24.95" customHeight="1">
      <c r="A8" s="137">
        <v>1</v>
      </c>
      <c r="B8" s="272" t="s">
        <v>610</v>
      </c>
      <c r="C8" s="273"/>
      <c r="D8" s="139"/>
      <c r="E8" s="140"/>
      <c r="F8" s="132"/>
      <c r="G8" s="133"/>
      <c r="H8" s="132"/>
      <c r="I8" s="133"/>
      <c r="J8" s="133"/>
      <c r="K8" s="134"/>
      <c r="L8" s="135"/>
    </row>
    <row r="9" spans="1:12" ht="24.95" customHeight="1">
      <c r="A9" s="137">
        <v>2</v>
      </c>
      <c r="B9" s="272" t="s">
        <v>616</v>
      </c>
      <c r="C9" s="273"/>
      <c r="D9" s="139"/>
      <c r="E9" s="140"/>
      <c r="F9" s="132"/>
      <c r="G9" s="133"/>
      <c r="H9" s="132"/>
      <c r="I9" s="133"/>
      <c r="J9" s="133"/>
      <c r="K9" s="134"/>
      <c r="L9" s="135"/>
    </row>
    <row r="10" spans="1:12" ht="24.95" customHeight="1">
      <c r="A10" s="137">
        <v>3</v>
      </c>
      <c r="B10" s="272" t="str">
        <f>C72</f>
        <v>งานเครื่องปรับอากาศ แบบแยกส่วน</v>
      </c>
      <c r="C10" s="273"/>
      <c r="D10" s="131"/>
      <c r="E10" s="131"/>
      <c r="F10" s="132"/>
      <c r="G10" s="133"/>
      <c r="H10" s="132"/>
      <c r="I10" s="133"/>
      <c r="J10" s="133"/>
      <c r="K10" s="134"/>
      <c r="L10" s="135"/>
    </row>
    <row r="11" spans="1:12" ht="24.95" customHeight="1">
      <c r="A11" s="137">
        <v>4</v>
      </c>
      <c r="B11" s="272" t="str">
        <f>C93</f>
        <v>งานมู่ลี่อลูมิเนียม</v>
      </c>
      <c r="C11" s="273"/>
      <c r="D11" s="131"/>
      <c r="E11" s="131"/>
      <c r="F11" s="132"/>
      <c r="G11" s="133"/>
      <c r="H11" s="132"/>
      <c r="I11" s="133"/>
      <c r="J11" s="133"/>
      <c r="K11" s="134"/>
      <c r="L11" s="135"/>
    </row>
    <row r="12" spans="1:12" ht="24.95" customHeight="1">
      <c r="A12" s="137">
        <v>5</v>
      </c>
      <c r="B12" s="272" t="str">
        <f>C114</f>
        <v>งานระบบสารสนเทศ</v>
      </c>
      <c r="C12" s="273"/>
      <c r="D12" s="131"/>
      <c r="E12" s="131"/>
      <c r="F12" s="132"/>
      <c r="G12" s="133"/>
      <c r="H12" s="133"/>
      <c r="I12" s="133"/>
      <c r="J12" s="133"/>
      <c r="K12" s="142"/>
      <c r="L12" s="135"/>
    </row>
    <row r="13" spans="1:12" ht="24.95" customHeight="1">
      <c r="A13" s="137"/>
      <c r="B13" s="129"/>
      <c r="C13" s="138"/>
      <c r="D13" s="131"/>
      <c r="E13" s="131"/>
      <c r="F13" s="132"/>
      <c r="G13" s="133"/>
      <c r="H13" s="132"/>
      <c r="I13" s="133"/>
      <c r="J13" s="133"/>
      <c r="K13" s="142"/>
      <c r="L13" s="135"/>
    </row>
    <row r="14" spans="1:12" ht="24.95" customHeight="1">
      <c r="A14" s="137"/>
      <c r="B14" s="129"/>
      <c r="C14" s="138"/>
      <c r="D14" s="131"/>
      <c r="E14" s="131"/>
      <c r="F14" s="132"/>
      <c r="G14" s="133"/>
      <c r="H14" s="132"/>
      <c r="I14" s="133"/>
      <c r="J14" s="133"/>
      <c r="K14" s="142"/>
      <c r="L14" s="135"/>
    </row>
    <row r="15" spans="1:12" ht="24.95" customHeight="1">
      <c r="A15" s="137"/>
      <c r="B15" s="129"/>
      <c r="C15" s="138"/>
      <c r="D15" s="131"/>
      <c r="E15" s="131"/>
      <c r="F15" s="132"/>
      <c r="G15" s="133"/>
      <c r="H15" s="132"/>
      <c r="I15" s="133"/>
      <c r="J15" s="133"/>
      <c r="K15" s="142"/>
      <c r="L15" s="135"/>
    </row>
    <row r="16" spans="1:12" ht="24.95" customHeight="1">
      <c r="A16" s="137"/>
      <c r="B16" s="129"/>
      <c r="C16" s="138"/>
      <c r="D16" s="131"/>
      <c r="E16" s="131"/>
      <c r="F16" s="132"/>
      <c r="G16" s="133"/>
      <c r="H16" s="132"/>
      <c r="I16" s="133"/>
      <c r="J16" s="133"/>
      <c r="K16" s="142"/>
      <c r="L16" s="135"/>
    </row>
    <row r="17" spans="1:14" ht="24.95" customHeight="1">
      <c r="A17" s="137"/>
      <c r="B17" s="129"/>
      <c r="C17" s="138"/>
      <c r="D17" s="131"/>
      <c r="E17" s="131"/>
      <c r="F17" s="132"/>
      <c r="G17" s="133"/>
      <c r="H17" s="132"/>
      <c r="I17" s="133"/>
      <c r="J17" s="133"/>
      <c r="K17" s="142"/>
      <c r="L17" s="135"/>
    </row>
    <row r="18" spans="1:14" ht="24.95" customHeight="1">
      <c r="A18" s="137"/>
      <c r="B18" s="129"/>
      <c r="C18" s="138"/>
      <c r="D18" s="131"/>
      <c r="E18" s="131"/>
      <c r="F18" s="132"/>
      <c r="G18" s="133"/>
      <c r="H18" s="132"/>
      <c r="I18" s="133"/>
      <c r="J18" s="133"/>
      <c r="K18" s="142"/>
      <c r="L18" s="135"/>
    </row>
    <row r="19" spans="1:14" ht="24.95" customHeight="1">
      <c r="A19" s="137"/>
      <c r="B19" s="129"/>
      <c r="C19" s="138"/>
      <c r="D19" s="131"/>
      <c r="E19" s="131"/>
      <c r="F19" s="132"/>
      <c r="G19" s="133"/>
      <c r="H19" s="132"/>
      <c r="I19" s="133"/>
      <c r="J19" s="133"/>
      <c r="K19" s="142"/>
      <c r="L19" s="135"/>
    </row>
    <row r="20" spans="1:14" ht="24.95" customHeight="1">
      <c r="A20" s="137"/>
      <c r="B20" s="129"/>
      <c r="C20" s="138"/>
      <c r="D20" s="131"/>
      <c r="E20" s="131"/>
      <c r="F20" s="132"/>
      <c r="G20" s="133"/>
      <c r="H20" s="132"/>
      <c r="I20" s="133"/>
      <c r="J20" s="133"/>
      <c r="K20" s="142"/>
      <c r="L20" s="135"/>
    </row>
    <row r="21" spans="1:14" ht="24.95" customHeight="1">
      <c r="A21" s="137"/>
      <c r="B21" s="129"/>
      <c r="C21" s="138"/>
      <c r="D21" s="131"/>
      <c r="E21" s="131"/>
      <c r="F21" s="132"/>
      <c r="G21" s="133"/>
      <c r="H21" s="132"/>
      <c r="I21" s="133"/>
      <c r="J21" s="133"/>
      <c r="K21" s="142"/>
      <c r="L21" s="135"/>
    </row>
    <row r="22" spans="1:14" ht="24.95" customHeight="1">
      <c r="A22" s="137"/>
      <c r="B22" s="129"/>
      <c r="C22" s="138"/>
      <c r="D22" s="131"/>
      <c r="E22" s="131"/>
      <c r="F22" s="132"/>
      <c r="G22" s="133"/>
      <c r="H22" s="132"/>
      <c r="I22" s="133"/>
      <c r="J22" s="133"/>
      <c r="K22" s="142"/>
      <c r="L22" s="135"/>
    </row>
    <row r="23" spans="1:14" ht="24.95" customHeight="1">
      <c r="A23" s="137"/>
      <c r="B23" s="129"/>
      <c r="C23" s="138"/>
      <c r="D23" s="131"/>
      <c r="E23" s="131"/>
      <c r="F23" s="132"/>
      <c r="G23" s="133"/>
      <c r="H23" s="132"/>
      <c r="I23" s="133"/>
      <c r="J23" s="133"/>
      <c r="K23" s="142"/>
      <c r="L23" s="135"/>
    </row>
    <row r="24" spans="1:14" ht="24.95" customHeight="1">
      <c r="A24" s="137"/>
      <c r="B24" s="129"/>
      <c r="C24" s="138"/>
      <c r="D24" s="131"/>
      <c r="E24" s="131"/>
      <c r="F24" s="132"/>
      <c r="G24" s="133"/>
      <c r="H24" s="132"/>
      <c r="I24" s="133"/>
      <c r="J24" s="133"/>
      <c r="K24" s="142"/>
      <c r="L24" s="135"/>
    </row>
    <row r="25" spans="1:14" ht="24.95" customHeight="1">
      <c r="A25" s="137"/>
      <c r="B25" s="129"/>
      <c r="C25" s="138"/>
      <c r="D25" s="131"/>
      <c r="E25" s="131"/>
      <c r="F25" s="132"/>
      <c r="G25" s="133"/>
      <c r="H25" s="132"/>
      <c r="I25" s="133"/>
      <c r="J25" s="133"/>
      <c r="K25" s="142"/>
      <c r="L25" s="135"/>
    </row>
    <row r="26" spans="1:14" ht="24.95" customHeight="1">
      <c r="A26" s="137"/>
      <c r="B26" s="129"/>
      <c r="C26" s="138"/>
      <c r="D26" s="131"/>
      <c r="E26" s="131"/>
      <c r="F26" s="132"/>
      <c r="G26" s="133"/>
      <c r="H26" s="132"/>
      <c r="I26" s="133"/>
      <c r="J26" s="133"/>
      <c r="K26" s="142"/>
      <c r="L26" s="135"/>
    </row>
    <row r="27" spans="1:14" ht="24.95" customHeight="1">
      <c r="A27" s="143"/>
      <c r="B27" s="144"/>
      <c r="C27" s="145" t="str">
        <f>"รวมราคา  " &amp;   A7 &amp; B7</f>
        <v>รวมราคา  หมวดงานครุภัณฑ์ติดตั้ง</v>
      </c>
      <c r="D27" s="146"/>
      <c r="E27" s="146"/>
      <c r="F27" s="147"/>
      <c r="G27" s="148"/>
      <c r="H27" s="147"/>
      <c r="I27" s="148"/>
      <c r="J27" s="148"/>
      <c r="K27" s="149"/>
      <c r="L27" s="135"/>
    </row>
    <row r="28" spans="1:14" ht="24.95" customHeight="1">
      <c r="A28" s="128">
        <v>1</v>
      </c>
      <c r="B28" s="129"/>
      <c r="C28" s="130" t="s">
        <v>610</v>
      </c>
      <c r="D28" s="131"/>
      <c r="E28" s="131"/>
      <c r="F28" s="132"/>
      <c r="G28" s="133"/>
      <c r="H28" s="132"/>
      <c r="I28" s="133"/>
      <c r="J28" s="133"/>
      <c r="K28" s="134"/>
      <c r="L28" s="135"/>
    </row>
    <row r="29" spans="1:14" ht="24.95" hidden="1" customHeight="1">
      <c r="A29" s="137"/>
      <c r="B29" s="129">
        <v>1.1000000000000001</v>
      </c>
      <c r="C29" s="138" t="s">
        <v>611</v>
      </c>
      <c r="D29" s="131"/>
      <c r="E29" s="131" t="s">
        <v>615</v>
      </c>
      <c r="F29" s="132"/>
      <c r="G29" s="133"/>
      <c r="H29" s="132"/>
      <c r="I29" s="133"/>
      <c r="J29" s="133"/>
      <c r="K29" s="134"/>
      <c r="L29" s="135"/>
      <c r="M29" s="136">
        <v>250</v>
      </c>
      <c r="N29" s="136">
        <f>M29*0.3</f>
        <v>75</v>
      </c>
    </row>
    <row r="30" spans="1:14" ht="24.95" customHeight="1">
      <c r="A30" s="137"/>
      <c r="B30" s="129">
        <v>1.2</v>
      </c>
      <c r="C30" s="138" t="s">
        <v>612</v>
      </c>
      <c r="D30" s="131"/>
      <c r="E30" s="131" t="s">
        <v>615</v>
      </c>
      <c r="F30" s="132"/>
      <c r="G30" s="133"/>
      <c r="H30" s="132"/>
      <c r="I30" s="133"/>
      <c r="J30" s="133"/>
      <c r="K30" s="134"/>
      <c r="L30" s="135"/>
    </row>
    <row r="31" spans="1:14" ht="24.95" customHeight="1">
      <c r="A31" s="137"/>
      <c r="B31" s="129">
        <v>1.3</v>
      </c>
      <c r="C31" s="138" t="s">
        <v>613</v>
      </c>
      <c r="D31" s="131"/>
      <c r="E31" s="131" t="s">
        <v>615</v>
      </c>
      <c r="F31" s="132"/>
      <c r="G31" s="133"/>
      <c r="H31" s="132"/>
      <c r="I31" s="133"/>
      <c r="J31" s="133"/>
      <c r="K31" s="134"/>
      <c r="L31" s="135"/>
    </row>
    <row r="32" spans="1:14" ht="24.95" customHeight="1">
      <c r="A32" s="137"/>
      <c r="B32" s="129">
        <v>1.4</v>
      </c>
      <c r="C32" s="138" t="s">
        <v>614</v>
      </c>
      <c r="D32" s="131"/>
      <c r="E32" s="131" t="s">
        <v>615</v>
      </c>
      <c r="F32" s="132"/>
      <c r="G32" s="133"/>
      <c r="H32" s="132"/>
      <c r="I32" s="133"/>
      <c r="J32" s="133"/>
      <c r="K32" s="134"/>
      <c r="L32" s="135"/>
    </row>
    <row r="33" spans="1:12" ht="24.95" customHeight="1">
      <c r="A33" s="137"/>
      <c r="B33" s="129"/>
      <c r="C33" s="138"/>
      <c r="D33" s="131"/>
      <c r="E33" s="131"/>
      <c r="F33" s="132"/>
      <c r="G33" s="133"/>
      <c r="H33" s="132"/>
      <c r="I33" s="133"/>
      <c r="J33" s="133"/>
      <c r="K33" s="142"/>
      <c r="L33" s="135"/>
    </row>
    <row r="34" spans="1:12" ht="24.95" customHeight="1">
      <c r="A34" s="137"/>
      <c r="B34" s="129"/>
      <c r="C34" s="138"/>
      <c r="D34" s="131"/>
      <c r="E34" s="131"/>
      <c r="F34" s="132"/>
      <c r="G34" s="133"/>
      <c r="H34" s="132"/>
      <c r="I34" s="133"/>
      <c r="J34" s="133"/>
      <c r="K34" s="142"/>
      <c r="L34" s="135"/>
    </row>
    <row r="35" spans="1:12" ht="24.95" customHeight="1">
      <c r="A35" s="137"/>
      <c r="B35" s="129"/>
      <c r="C35" s="138"/>
      <c r="D35" s="131"/>
      <c r="E35" s="131"/>
      <c r="F35" s="132"/>
      <c r="G35" s="133"/>
      <c r="H35" s="132"/>
      <c r="I35" s="133"/>
      <c r="J35" s="133"/>
      <c r="K35" s="142"/>
      <c r="L35" s="135"/>
    </row>
    <row r="36" spans="1:12" ht="24.95" customHeight="1">
      <c r="A36" s="137"/>
      <c r="B36" s="129"/>
      <c r="C36" s="138"/>
      <c r="D36" s="131"/>
      <c r="E36" s="131"/>
      <c r="F36" s="132"/>
      <c r="G36" s="133"/>
      <c r="H36" s="132"/>
      <c r="I36" s="133"/>
      <c r="J36" s="133"/>
      <c r="K36" s="142"/>
      <c r="L36" s="135"/>
    </row>
    <row r="37" spans="1:12" ht="24.95" customHeight="1">
      <c r="A37" s="137"/>
      <c r="B37" s="129"/>
      <c r="C37" s="138"/>
      <c r="D37" s="131"/>
      <c r="E37" s="131"/>
      <c r="F37" s="132"/>
      <c r="G37" s="133"/>
      <c r="H37" s="132"/>
      <c r="I37" s="133"/>
      <c r="J37" s="133"/>
      <c r="K37" s="142"/>
      <c r="L37" s="135"/>
    </row>
    <row r="38" spans="1:12" ht="24.95" customHeight="1">
      <c r="A38" s="137"/>
      <c r="B38" s="129"/>
      <c r="C38" s="138"/>
      <c r="D38" s="131"/>
      <c r="E38" s="131"/>
      <c r="F38" s="132"/>
      <c r="G38" s="133"/>
      <c r="H38" s="132"/>
      <c r="I38" s="133"/>
      <c r="J38" s="133"/>
      <c r="K38" s="142"/>
      <c r="L38" s="135"/>
    </row>
    <row r="39" spans="1:12" ht="24.95" customHeight="1">
      <c r="A39" s="137"/>
      <c r="B39" s="129"/>
      <c r="C39" s="138"/>
      <c r="D39" s="131"/>
      <c r="E39" s="131"/>
      <c r="F39" s="132"/>
      <c r="G39" s="133"/>
      <c r="H39" s="132"/>
      <c r="I39" s="133"/>
      <c r="J39" s="133"/>
      <c r="K39" s="142"/>
      <c r="L39" s="135"/>
    </row>
    <row r="40" spans="1:12" ht="24.95" customHeight="1">
      <c r="A40" s="137"/>
      <c r="B40" s="129"/>
      <c r="C40" s="138"/>
      <c r="D40" s="131"/>
      <c r="E40" s="131"/>
      <c r="F40" s="132"/>
      <c r="G40" s="133"/>
      <c r="H40" s="132"/>
      <c r="I40" s="133"/>
      <c r="J40" s="133"/>
      <c r="K40" s="142"/>
      <c r="L40" s="135"/>
    </row>
    <row r="41" spans="1:12" ht="24.95" customHeight="1">
      <c r="A41" s="137"/>
      <c r="B41" s="129"/>
      <c r="C41" s="138"/>
      <c r="D41" s="131"/>
      <c r="E41" s="131"/>
      <c r="F41" s="132"/>
      <c r="G41" s="133"/>
      <c r="H41" s="132"/>
      <c r="I41" s="133"/>
      <c r="J41" s="133"/>
      <c r="K41" s="142"/>
      <c r="L41" s="135"/>
    </row>
    <row r="42" spans="1:12" ht="24.95" customHeight="1">
      <c r="A42" s="137"/>
      <c r="B42" s="129"/>
      <c r="C42" s="138"/>
      <c r="D42" s="131"/>
      <c r="E42" s="131"/>
      <c r="F42" s="132"/>
      <c r="G42" s="133"/>
      <c r="H42" s="132"/>
      <c r="I42" s="133"/>
      <c r="J42" s="133"/>
      <c r="K42" s="142"/>
      <c r="L42" s="135"/>
    </row>
    <row r="43" spans="1:12" ht="24.95" customHeight="1">
      <c r="A43" s="137"/>
      <c r="B43" s="129"/>
      <c r="C43" s="138"/>
      <c r="D43" s="131"/>
      <c r="E43" s="131"/>
      <c r="F43" s="132"/>
      <c r="G43" s="133"/>
      <c r="H43" s="132"/>
      <c r="I43" s="133"/>
      <c r="J43" s="133"/>
      <c r="K43" s="142"/>
      <c r="L43" s="135"/>
    </row>
    <row r="44" spans="1:12" ht="24.95" customHeight="1">
      <c r="A44" s="137"/>
      <c r="B44" s="129"/>
      <c r="C44" s="138"/>
      <c r="D44" s="131"/>
      <c r="E44" s="131"/>
      <c r="F44" s="132"/>
      <c r="G44" s="133"/>
      <c r="H44" s="132"/>
      <c r="I44" s="133"/>
      <c r="J44" s="133"/>
      <c r="K44" s="142"/>
      <c r="L44" s="135"/>
    </row>
    <row r="45" spans="1:12" ht="24.95" customHeight="1">
      <c r="A45" s="137"/>
      <c r="B45" s="129"/>
      <c r="C45" s="138"/>
      <c r="D45" s="131"/>
      <c r="E45" s="131"/>
      <c r="F45" s="132"/>
      <c r="G45" s="133"/>
      <c r="H45" s="132"/>
      <c r="I45" s="133"/>
      <c r="J45" s="133"/>
      <c r="K45" s="142"/>
      <c r="L45" s="135"/>
    </row>
    <row r="46" spans="1:12" ht="24.95" customHeight="1">
      <c r="A46" s="137"/>
      <c r="B46" s="129"/>
      <c r="C46" s="138"/>
      <c r="D46" s="131"/>
      <c r="E46" s="131"/>
      <c r="F46" s="132"/>
      <c r="G46" s="133"/>
      <c r="H46" s="132"/>
      <c r="I46" s="133"/>
      <c r="J46" s="133"/>
      <c r="K46" s="142"/>
      <c r="L46" s="135"/>
    </row>
    <row r="47" spans="1:12" ht="24.95" customHeight="1">
      <c r="A47" s="137"/>
      <c r="B47" s="129"/>
      <c r="C47" s="138"/>
      <c r="D47" s="131"/>
      <c r="E47" s="131"/>
      <c r="F47" s="132"/>
      <c r="G47" s="133"/>
      <c r="H47" s="132"/>
      <c r="I47" s="133"/>
      <c r="J47" s="133"/>
      <c r="K47" s="142"/>
      <c r="L47" s="135"/>
    </row>
    <row r="48" spans="1:12" ht="24.95" customHeight="1">
      <c r="A48" s="137"/>
      <c r="B48" s="129"/>
      <c r="C48" s="138"/>
      <c r="D48" s="131"/>
      <c r="E48" s="131"/>
      <c r="F48" s="132"/>
      <c r="G48" s="133"/>
      <c r="H48" s="132"/>
      <c r="I48" s="133"/>
      <c r="J48" s="133"/>
      <c r="K48" s="142"/>
      <c r="L48" s="135"/>
    </row>
    <row r="49" spans="1:12" ht="24.95" customHeight="1">
      <c r="A49" s="143"/>
      <c r="B49" s="144"/>
      <c r="C49" s="145" t="str">
        <f>"รวมราคา  " &amp;   A28 &amp; C28</f>
        <v xml:space="preserve">รวมราคา  1 งานครุภัณฑ์ฉากกั้นพาร์ติชั่นครึ่งกระจกใส สูง 1.20 </v>
      </c>
      <c r="D49" s="146"/>
      <c r="E49" s="146"/>
      <c r="F49" s="147"/>
      <c r="G49" s="148"/>
      <c r="H49" s="147"/>
      <c r="I49" s="148"/>
      <c r="J49" s="148"/>
      <c r="K49" s="149"/>
      <c r="L49" s="135"/>
    </row>
    <row r="50" spans="1:12" ht="24.95" customHeight="1">
      <c r="A50" s="128">
        <v>2</v>
      </c>
      <c r="B50" s="129"/>
      <c r="C50" s="130" t="s">
        <v>616</v>
      </c>
      <c r="D50" s="131"/>
      <c r="E50" s="131"/>
      <c r="F50" s="132"/>
      <c r="G50" s="133"/>
      <c r="H50" s="132"/>
      <c r="I50" s="133"/>
      <c r="J50" s="133"/>
      <c r="K50" s="134"/>
    </row>
    <row r="51" spans="1:12" ht="24.95" customHeight="1">
      <c r="A51" s="137"/>
      <c r="B51" s="129">
        <v>2.1</v>
      </c>
      <c r="C51" s="138" t="s">
        <v>611</v>
      </c>
      <c r="D51" s="131"/>
      <c r="E51" s="131" t="s">
        <v>615</v>
      </c>
      <c r="F51" s="132"/>
      <c r="G51" s="133"/>
      <c r="H51" s="132"/>
      <c r="I51" s="133"/>
      <c r="J51" s="133"/>
      <c r="K51" s="134"/>
    </row>
    <row r="52" spans="1:12" ht="24.95" hidden="1" customHeight="1">
      <c r="A52" s="137"/>
      <c r="B52" s="129">
        <v>2.2000000000000002</v>
      </c>
      <c r="C52" s="138" t="s">
        <v>612</v>
      </c>
      <c r="D52" s="131"/>
      <c r="E52" s="131" t="s">
        <v>615</v>
      </c>
      <c r="F52" s="132"/>
      <c r="G52" s="133"/>
      <c r="H52" s="132"/>
      <c r="I52" s="133"/>
      <c r="J52" s="133"/>
      <c r="K52" s="134"/>
    </row>
    <row r="53" spans="1:12" ht="24.95" customHeight="1">
      <c r="A53" s="137"/>
      <c r="B53" s="129">
        <v>2.2999999999999998</v>
      </c>
      <c r="C53" s="138" t="s">
        <v>613</v>
      </c>
      <c r="D53" s="131"/>
      <c r="E53" s="131" t="s">
        <v>615</v>
      </c>
      <c r="F53" s="132"/>
      <c r="G53" s="133"/>
      <c r="H53" s="132"/>
      <c r="I53" s="133"/>
      <c r="J53" s="133"/>
      <c r="K53" s="134"/>
    </row>
    <row r="54" spans="1:12" ht="24.95" customHeight="1">
      <c r="A54" s="137"/>
      <c r="B54" s="129"/>
      <c r="C54" s="138"/>
      <c r="D54" s="131"/>
      <c r="E54" s="131"/>
      <c r="F54" s="132"/>
      <c r="G54" s="133"/>
      <c r="H54" s="132"/>
      <c r="I54" s="133"/>
      <c r="J54" s="133"/>
      <c r="K54" s="134"/>
    </row>
    <row r="55" spans="1:12" ht="24.95" customHeight="1">
      <c r="A55" s="137"/>
      <c r="B55" s="129"/>
      <c r="C55" s="138"/>
      <c r="D55" s="131"/>
      <c r="E55" s="131"/>
      <c r="F55" s="132"/>
      <c r="G55" s="133"/>
      <c r="H55" s="132"/>
      <c r="I55" s="133"/>
      <c r="J55" s="133"/>
      <c r="K55" s="142"/>
    </row>
    <row r="56" spans="1:12" ht="24.95" customHeight="1">
      <c r="A56" s="137"/>
      <c r="B56" s="129"/>
      <c r="C56" s="138"/>
      <c r="D56" s="131"/>
      <c r="E56" s="131"/>
      <c r="F56" s="132"/>
      <c r="G56" s="133"/>
      <c r="H56" s="132"/>
      <c r="I56" s="133"/>
      <c r="J56" s="133"/>
      <c r="K56" s="142"/>
    </row>
    <row r="57" spans="1:12" ht="24.95" customHeight="1">
      <c r="A57" s="137"/>
      <c r="B57" s="129"/>
      <c r="C57" s="138"/>
      <c r="D57" s="131"/>
      <c r="E57" s="131"/>
      <c r="F57" s="132"/>
      <c r="G57" s="133"/>
      <c r="H57" s="132"/>
      <c r="I57" s="133"/>
      <c r="J57" s="133"/>
      <c r="K57" s="142"/>
    </row>
    <row r="58" spans="1:12" ht="24.95" customHeight="1">
      <c r="A58" s="137"/>
      <c r="B58" s="129"/>
      <c r="C58" s="138"/>
      <c r="D58" s="131"/>
      <c r="E58" s="131"/>
      <c r="F58" s="132"/>
      <c r="G58" s="133"/>
      <c r="H58" s="132"/>
      <c r="I58" s="133"/>
      <c r="J58" s="133"/>
      <c r="K58" s="142"/>
    </row>
    <row r="59" spans="1:12" ht="24.95" customHeight="1">
      <c r="A59" s="137"/>
      <c r="B59" s="129"/>
      <c r="C59" s="138"/>
      <c r="D59" s="131"/>
      <c r="E59" s="131"/>
      <c r="F59" s="132"/>
      <c r="G59" s="133"/>
      <c r="H59" s="132"/>
      <c r="I59" s="133"/>
      <c r="J59" s="133"/>
      <c r="K59" s="142"/>
    </row>
    <row r="60" spans="1:12" ht="24.95" customHeight="1">
      <c r="A60" s="137"/>
      <c r="B60" s="129"/>
      <c r="C60" s="138"/>
      <c r="D60" s="131"/>
      <c r="E60" s="131"/>
      <c r="F60" s="132"/>
      <c r="G60" s="133"/>
      <c r="H60" s="132"/>
      <c r="I60" s="133"/>
      <c r="J60" s="133"/>
      <c r="K60" s="142"/>
    </row>
    <row r="61" spans="1:12" ht="24.95" customHeight="1">
      <c r="A61" s="137"/>
      <c r="B61" s="129"/>
      <c r="C61" s="138"/>
      <c r="D61" s="131"/>
      <c r="E61" s="131"/>
      <c r="F61" s="132"/>
      <c r="G61" s="133"/>
      <c r="H61" s="132"/>
      <c r="I61" s="133"/>
      <c r="J61" s="133"/>
      <c r="K61" s="142"/>
    </row>
    <row r="62" spans="1:12" ht="24.95" customHeight="1">
      <c r="A62" s="137"/>
      <c r="B62" s="129"/>
      <c r="C62" s="138"/>
      <c r="D62" s="131"/>
      <c r="E62" s="131"/>
      <c r="F62" s="132"/>
      <c r="G62" s="133"/>
      <c r="H62" s="132"/>
      <c r="I62" s="133"/>
      <c r="J62" s="133"/>
      <c r="K62" s="142"/>
    </row>
    <row r="63" spans="1:12" ht="24.95" customHeight="1">
      <c r="A63" s="137"/>
      <c r="B63" s="129"/>
      <c r="C63" s="138"/>
      <c r="D63" s="131"/>
      <c r="E63" s="131"/>
      <c r="F63" s="132"/>
      <c r="G63" s="133"/>
      <c r="H63" s="132"/>
      <c r="I63" s="133"/>
      <c r="J63" s="133"/>
      <c r="K63" s="142"/>
    </row>
    <row r="64" spans="1:12" ht="24.95" customHeight="1">
      <c r="A64" s="137"/>
      <c r="B64" s="129"/>
      <c r="C64" s="138"/>
      <c r="D64" s="131"/>
      <c r="E64" s="131"/>
      <c r="F64" s="132"/>
      <c r="G64" s="133"/>
      <c r="H64" s="132"/>
      <c r="I64" s="133"/>
      <c r="J64" s="133"/>
      <c r="K64" s="142"/>
    </row>
    <row r="65" spans="1:11" ht="24.95" customHeight="1">
      <c r="A65" s="137"/>
      <c r="B65" s="129"/>
      <c r="C65" s="138"/>
      <c r="D65" s="131"/>
      <c r="E65" s="131"/>
      <c r="F65" s="132"/>
      <c r="G65" s="133"/>
      <c r="H65" s="132"/>
      <c r="I65" s="133"/>
      <c r="J65" s="133"/>
      <c r="K65" s="142"/>
    </row>
    <row r="66" spans="1:11" ht="24.95" customHeight="1">
      <c r="A66" s="137"/>
      <c r="B66" s="129"/>
      <c r="C66" s="138"/>
      <c r="D66" s="131"/>
      <c r="E66" s="131"/>
      <c r="F66" s="132"/>
      <c r="G66" s="133"/>
      <c r="H66" s="132"/>
      <c r="I66" s="133"/>
      <c r="J66" s="133"/>
      <c r="K66" s="142"/>
    </row>
    <row r="67" spans="1:11" ht="24.95" customHeight="1">
      <c r="A67" s="137"/>
      <c r="B67" s="129"/>
      <c r="C67" s="138"/>
      <c r="D67" s="131"/>
      <c r="E67" s="131"/>
      <c r="F67" s="132"/>
      <c r="G67" s="133"/>
      <c r="H67" s="132"/>
      <c r="I67" s="133"/>
      <c r="J67" s="133"/>
      <c r="K67" s="142"/>
    </row>
    <row r="68" spans="1:11" ht="24.95" customHeight="1">
      <c r="A68" s="137"/>
      <c r="B68" s="129"/>
      <c r="C68" s="138"/>
      <c r="D68" s="131"/>
      <c r="E68" s="131"/>
      <c r="F68" s="132"/>
      <c r="G68" s="133"/>
      <c r="H68" s="132"/>
      <c r="I68" s="133"/>
      <c r="J68" s="133"/>
      <c r="K68" s="142"/>
    </row>
    <row r="69" spans="1:11" ht="24.95" customHeight="1">
      <c r="A69" s="137"/>
      <c r="B69" s="129"/>
      <c r="C69" s="138"/>
      <c r="D69" s="131"/>
      <c r="E69" s="131"/>
      <c r="F69" s="132"/>
      <c r="G69" s="133"/>
      <c r="H69" s="132"/>
      <c r="I69" s="133"/>
      <c r="J69" s="133"/>
      <c r="K69" s="142"/>
    </row>
    <row r="70" spans="1:11" ht="24.95" customHeight="1">
      <c r="A70" s="137"/>
      <c r="B70" s="129"/>
      <c r="C70" s="138"/>
      <c r="D70" s="131"/>
      <c r="E70" s="131"/>
      <c r="F70" s="132"/>
      <c r="G70" s="133"/>
      <c r="H70" s="132"/>
      <c r="I70" s="133"/>
      <c r="J70" s="133"/>
      <c r="K70" s="142"/>
    </row>
    <row r="71" spans="1:11" ht="24.95" customHeight="1">
      <c r="A71" s="143"/>
      <c r="B71" s="144"/>
      <c r="C71" s="145" t="str">
        <f>"รวมราคา  " &amp;   A50 &amp; C50</f>
        <v>รวมราคา  2 งานครุภัณฑ์ฉากกั้นพาร์ติชั่นครึ่งกระจกใส สูง 1.20 แบบมีรางไฟ</v>
      </c>
      <c r="D71" s="146"/>
      <c r="E71" s="146"/>
      <c r="F71" s="147"/>
      <c r="G71" s="148"/>
      <c r="H71" s="147"/>
      <c r="I71" s="148"/>
      <c r="J71" s="148"/>
      <c r="K71" s="149"/>
    </row>
    <row r="72" spans="1:11" ht="24.95" customHeight="1">
      <c r="A72" s="161">
        <v>3</v>
      </c>
      <c r="B72" s="162"/>
      <c r="C72" s="172" t="s">
        <v>653</v>
      </c>
      <c r="D72" s="163"/>
      <c r="E72" s="163"/>
      <c r="F72" s="164"/>
      <c r="G72" s="165"/>
      <c r="H72" s="164"/>
      <c r="I72" s="165"/>
      <c r="J72" s="165"/>
      <c r="K72" s="166"/>
    </row>
    <row r="73" spans="1:11" ht="24.95" customHeight="1">
      <c r="A73" s="128"/>
      <c r="B73" s="129">
        <v>3.1</v>
      </c>
      <c r="C73" s="130" t="s">
        <v>652</v>
      </c>
      <c r="D73" s="131"/>
      <c r="E73" s="131" t="s">
        <v>35</v>
      </c>
      <c r="F73" s="132"/>
      <c r="G73" s="133"/>
      <c r="H73" s="132"/>
      <c r="I73" s="133"/>
      <c r="J73" s="133"/>
      <c r="K73" s="134"/>
    </row>
    <row r="74" spans="1:11" ht="24.95" customHeight="1">
      <c r="A74" s="137"/>
      <c r="B74" s="129"/>
      <c r="C74" s="138"/>
      <c r="D74" s="131"/>
      <c r="E74" s="131"/>
      <c r="F74" s="132"/>
      <c r="G74" s="133"/>
      <c r="H74" s="132"/>
      <c r="I74" s="133"/>
      <c r="J74" s="133"/>
      <c r="K74" s="134"/>
    </row>
    <row r="75" spans="1:11" ht="24.95" customHeight="1">
      <c r="A75" s="137"/>
      <c r="B75" s="129"/>
      <c r="C75" s="138"/>
      <c r="D75" s="131"/>
      <c r="E75" s="131"/>
      <c r="F75" s="132"/>
      <c r="G75" s="133"/>
      <c r="H75" s="132"/>
      <c r="I75" s="133"/>
      <c r="J75" s="133"/>
      <c r="K75" s="134"/>
    </row>
    <row r="76" spans="1:11" ht="24.95" customHeight="1">
      <c r="A76" s="137"/>
      <c r="B76" s="129"/>
      <c r="C76" s="138"/>
      <c r="D76" s="131"/>
      <c r="E76" s="131"/>
      <c r="F76" s="132"/>
      <c r="G76" s="133"/>
      <c r="H76" s="132"/>
      <c r="I76" s="133"/>
      <c r="J76" s="133"/>
      <c r="K76" s="134"/>
    </row>
    <row r="77" spans="1:11" ht="24.95" customHeight="1">
      <c r="A77" s="137"/>
      <c r="B77" s="129"/>
      <c r="C77" s="138"/>
      <c r="D77" s="131"/>
      <c r="E77" s="131"/>
      <c r="F77" s="132"/>
      <c r="G77" s="133"/>
      <c r="H77" s="132"/>
      <c r="I77" s="133"/>
      <c r="J77" s="133"/>
      <c r="K77" s="134"/>
    </row>
    <row r="78" spans="1:11" ht="24.95" customHeight="1">
      <c r="A78" s="137"/>
      <c r="B78" s="129"/>
      <c r="C78" s="138"/>
      <c r="D78" s="131"/>
      <c r="E78" s="131"/>
      <c r="F78" s="132"/>
      <c r="G78" s="133"/>
      <c r="H78" s="132"/>
      <c r="I78" s="133"/>
      <c r="J78" s="133"/>
      <c r="K78" s="142"/>
    </row>
    <row r="79" spans="1:11" ht="24.95" customHeight="1">
      <c r="A79" s="137"/>
      <c r="B79" s="129"/>
      <c r="C79" s="138"/>
      <c r="D79" s="131"/>
      <c r="E79" s="131"/>
      <c r="F79" s="132"/>
      <c r="G79" s="133"/>
      <c r="H79" s="132"/>
      <c r="I79" s="133"/>
      <c r="J79" s="133"/>
      <c r="K79" s="142"/>
    </row>
    <row r="80" spans="1:11" ht="24.95" customHeight="1">
      <c r="A80" s="137"/>
      <c r="B80" s="129"/>
      <c r="C80" s="138"/>
      <c r="D80" s="131"/>
      <c r="E80" s="131"/>
      <c r="F80" s="132"/>
      <c r="G80" s="133"/>
      <c r="H80" s="132"/>
      <c r="I80" s="133"/>
      <c r="J80" s="133"/>
      <c r="K80" s="142"/>
    </row>
    <row r="81" spans="1:11" ht="24.95" customHeight="1">
      <c r="A81" s="137"/>
      <c r="B81" s="129"/>
      <c r="C81" s="138"/>
      <c r="D81" s="131"/>
      <c r="E81" s="131"/>
      <c r="F81" s="132"/>
      <c r="G81" s="133"/>
      <c r="H81" s="132"/>
      <c r="I81" s="133"/>
      <c r="J81" s="133"/>
      <c r="K81" s="142"/>
    </row>
    <row r="82" spans="1:11" ht="24.95" customHeight="1">
      <c r="A82" s="137"/>
      <c r="B82" s="129"/>
      <c r="C82" s="138"/>
      <c r="D82" s="131"/>
      <c r="E82" s="131"/>
      <c r="F82" s="132"/>
      <c r="G82" s="133"/>
      <c r="H82" s="132"/>
      <c r="I82" s="133"/>
      <c r="J82" s="133"/>
      <c r="K82" s="142"/>
    </row>
    <row r="83" spans="1:11" ht="24.95" customHeight="1">
      <c r="A83" s="137"/>
      <c r="B83" s="129"/>
      <c r="C83" s="138"/>
      <c r="D83" s="131"/>
      <c r="E83" s="131"/>
      <c r="F83" s="132"/>
      <c r="G83" s="133"/>
      <c r="H83" s="132"/>
      <c r="I83" s="133"/>
      <c r="J83" s="133"/>
      <c r="K83" s="142"/>
    </row>
    <row r="84" spans="1:11" ht="24.95" customHeight="1">
      <c r="A84" s="137"/>
      <c r="B84" s="129"/>
      <c r="C84" s="138"/>
      <c r="D84" s="131"/>
      <c r="E84" s="131"/>
      <c r="F84" s="132"/>
      <c r="G84" s="133"/>
      <c r="H84" s="132"/>
      <c r="I84" s="133"/>
      <c r="J84" s="133"/>
      <c r="K84" s="142"/>
    </row>
    <row r="85" spans="1:11" ht="24.95" customHeight="1">
      <c r="A85" s="137"/>
      <c r="B85" s="129"/>
      <c r="C85" s="138"/>
      <c r="D85" s="131"/>
      <c r="E85" s="131"/>
      <c r="F85" s="132"/>
      <c r="G85" s="133"/>
      <c r="H85" s="132"/>
      <c r="I85" s="133"/>
      <c r="J85" s="133"/>
      <c r="K85" s="142"/>
    </row>
    <row r="86" spans="1:11" ht="24.95" customHeight="1">
      <c r="A86" s="137"/>
      <c r="B86" s="129"/>
      <c r="C86" s="138"/>
      <c r="D86" s="131"/>
      <c r="E86" s="131"/>
      <c r="F86" s="132"/>
      <c r="G86" s="133"/>
      <c r="H86" s="132"/>
      <c r="I86" s="133"/>
      <c r="J86" s="133"/>
      <c r="K86" s="142"/>
    </row>
    <row r="87" spans="1:11" ht="24.95" customHeight="1">
      <c r="A87" s="137"/>
      <c r="B87" s="129"/>
      <c r="C87" s="138"/>
      <c r="D87" s="131"/>
      <c r="E87" s="131"/>
      <c r="F87" s="132"/>
      <c r="G87" s="133"/>
      <c r="H87" s="132"/>
      <c r="I87" s="133"/>
      <c r="J87" s="133"/>
      <c r="K87" s="142"/>
    </row>
    <row r="88" spans="1:11" ht="24.95" customHeight="1">
      <c r="A88" s="137"/>
      <c r="B88" s="129"/>
      <c r="C88" s="138"/>
      <c r="D88" s="131"/>
      <c r="E88" s="131"/>
      <c r="F88" s="132"/>
      <c r="G88" s="133"/>
      <c r="H88" s="132"/>
      <c r="I88" s="133"/>
      <c r="J88" s="133"/>
      <c r="K88" s="142"/>
    </row>
    <row r="89" spans="1:11" ht="24.95" customHeight="1">
      <c r="A89" s="137"/>
      <c r="B89" s="129"/>
      <c r="C89" s="138"/>
      <c r="D89" s="131"/>
      <c r="E89" s="131"/>
      <c r="F89" s="132"/>
      <c r="G89" s="133"/>
      <c r="H89" s="132"/>
      <c r="I89" s="133"/>
      <c r="J89" s="133"/>
      <c r="K89" s="142"/>
    </row>
    <row r="90" spans="1:11" ht="24.95" customHeight="1">
      <c r="A90" s="137"/>
      <c r="B90" s="129"/>
      <c r="C90" s="138"/>
      <c r="D90" s="131"/>
      <c r="E90" s="131"/>
      <c r="F90" s="132"/>
      <c r="G90" s="133"/>
      <c r="H90" s="132"/>
      <c r="I90" s="133"/>
      <c r="J90" s="133"/>
      <c r="K90" s="142"/>
    </row>
    <row r="91" spans="1:11" ht="24.95" customHeight="1">
      <c r="A91" s="137"/>
      <c r="B91" s="129"/>
      <c r="C91" s="138"/>
      <c r="D91" s="131"/>
      <c r="E91" s="131"/>
      <c r="F91" s="132"/>
      <c r="G91" s="133"/>
      <c r="H91" s="132"/>
      <c r="I91" s="133"/>
      <c r="J91" s="133"/>
      <c r="K91" s="142"/>
    </row>
    <row r="92" spans="1:11" ht="24.95" customHeight="1">
      <c r="A92" s="143"/>
      <c r="B92" s="144"/>
      <c r="C92" s="145" t="str">
        <f>"รวมราคา  " &amp;   A72 &amp; C72</f>
        <v>รวมราคา  3งานเครื่องปรับอากาศ แบบแยกส่วน</v>
      </c>
      <c r="D92" s="146"/>
      <c r="E92" s="146"/>
      <c r="F92" s="147"/>
      <c r="G92" s="148"/>
      <c r="H92" s="147"/>
      <c r="I92" s="148"/>
      <c r="J92" s="148"/>
      <c r="K92" s="149"/>
    </row>
    <row r="93" spans="1:11" ht="24.95" customHeight="1">
      <c r="A93" s="128">
        <v>4</v>
      </c>
      <c r="B93" s="129"/>
      <c r="C93" s="130" t="s">
        <v>656</v>
      </c>
      <c r="D93" s="131"/>
      <c r="E93" s="131"/>
      <c r="F93" s="132"/>
      <c r="G93" s="133"/>
      <c r="H93" s="132"/>
      <c r="I93" s="133"/>
      <c r="J93" s="133"/>
      <c r="K93" s="134"/>
    </row>
    <row r="94" spans="1:11" ht="24.95" customHeight="1">
      <c r="A94" s="137"/>
      <c r="B94" s="272" t="s">
        <v>659</v>
      </c>
      <c r="C94" s="273"/>
      <c r="D94" s="167"/>
      <c r="E94" s="131"/>
      <c r="F94" s="132"/>
      <c r="G94" s="133"/>
      <c r="H94" s="132"/>
      <c r="I94" s="133"/>
      <c r="J94" s="133"/>
      <c r="K94" s="134"/>
    </row>
    <row r="95" spans="1:11" ht="24.95" customHeight="1">
      <c r="A95" s="137"/>
      <c r="B95" s="129">
        <v>4.0999999999999996</v>
      </c>
      <c r="C95" s="138" t="s">
        <v>657</v>
      </c>
      <c r="D95" s="167"/>
      <c r="E95" s="131" t="s">
        <v>83</v>
      </c>
      <c r="F95" s="132"/>
      <c r="G95" s="133"/>
      <c r="H95" s="132"/>
      <c r="I95" s="133"/>
      <c r="J95" s="133"/>
      <c r="K95" s="134"/>
    </row>
    <row r="96" spans="1:11" ht="24.95" customHeight="1">
      <c r="A96" s="137"/>
      <c r="B96" s="129">
        <v>4.2</v>
      </c>
      <c r="C96" s="138" t="s">
        <v>658</v>
      </c>
      <c r="D96" s="167"/>
      <c r="E96" s="131" t="s">
        <v>83</v>
      </c>
      <c r="F96" s="132"/>
      <c r="G96" s="133"/>
      <c r="H96" s="132"/>
      <c r="I96" s="133"/>
      <c r="J96" s="133"/>
      <c r="K96" s="134"/>
    </row>
    <row r="97" spans="1:11" ht="24.95" customHeight="1">
      <c r="A97" s="137"/>
      <c r="B97" s="129">
        <v>4.3</v>
      </c>
      <c r="C97" s="138" t="s">
        <v>679</v>
      </c>
      <c r="D97" s="167"/>
      <c r="E97" s="131" t="s">
        <v>83</v>
      </c>
      <c r="F97" s="132"/>
      <c r="G97" s="133"/>
      <c r="H97" s="132"/>
      <c r="I97" s="133"/>
      <c r="J97" s="133"/>
      <c r="K97" s="134"/>
    </row>
    <row r="98" spans="1:11" ht="24.95" customHeight="1">
      <c r="A98" s="137"/>
      <c r="B98" s="129">
        <v>4.4000000000000004</v>
      </c>
      <c r="C98" s="138" t="s">
        <v>680</v>
      </c>
      <c r="D98" s="167"/>
      <c r="E98" s="131" t="s">
        <v>83</v>
      </c>
      <c r="F98" s="132"/>
      <c r="G98" s="133"/>
      <c r="H98" s="132"/>
      <c r="I98" s="133"/>
      <c r="J98" s="133"/>
      <c r="K98" s="134"/>
    </row>
    <row r="99" spans="1:11" ht="24.95" customHeight="1">
      <c r="A99" s="137"/>
      <c r="B99" s="129">
        <v>4.5</v>
      </c>
      <c r="C99" s="138" t="s">
        <v>681</v>
      </c>
      <c r="D99" s="167"/>
      <c r="E99" s="131" t="s">
        <v>83</v>
      </c>
      <c r="F99" s="132"/>
      <c r="G99" s="133"/>
      <c r="H99" s="132"/>
      <c r="I99" s="133"/>
      <c r="J99" s="133"/>
      <c r="K99" s="134"/>
    </row>
    <row r="100" spans="1:11" ht="24.95" customHeight="1">
      <c r="A100" s="137"/>
      <c r="B100" s="129">
        <v>4.5999999999999996</v>
      </c>
      <c r="C100" s="138" t="s">
        <v>683</v>
      </c>
      <c r="D100" s="167"/>
      <c r="E100" s="131" t="s">
        <v>83</v>
      </c>
      <c r="F100" s="132"/>
      <c r="G100" s="133"/>
      <c r="H100" s="132"/>
      <c r="I100" s="133"/>
      <c r="J100" s="133"/>
      <c r="K100" s="134"/>
    </row>
    <row r="101" spans="1:11" ht="24.95" customHeight="1">
      <c r="A101" s="137"/>
      <c r="B101" s="129">
        <v>4.7</v>
      </c>
      <c r="C101" s="138" t="s">
        <v>682</v>
      </c>
      <c r="D101" s="167"/>
      <c r="E101" s="131" t="s">
        <v>83</v>
      </c>
      <c r="F101" s="132"/>
      <c r="G101" s="133"/>
      <c r="H101" s="132"/>
      <c r="I101" s="133"/>
      <c r="J101" s="133"/>
      <c r="K101" s="134"/>
    </row>
    <row r="102" spans="1:11" ht="24.95" customHeight="1">
      <c r="A102" s="137"/>
      <c r="B102" s="272" t="s">
        <v>660</v>
      </c>
      <c r="C102" s="273"/>
      <c r="D102" s="131"/>
      <c r="E102" s="131"/>
      <c r="F102" s="132"/>
      <c r="G102" s="133"/>
      <c r="H102" s="132"/>
      <c r="I102" s="133"/>
      <c r="J102" s="133"/>
      <c r="K102" s="142"/>
    </row>
    <row r="103" spans="1:11" ht="24.95" customHeight="1">
      <c r="A103" s="137"/>
      <c r="B103" s="129">
        <v>4.8</v>
      </c>
      <c r="C103" s="138" t="s">
        <v>679</v>
      </c>
      <c r="D103" s="167"/>
      <c r="E103" s="131" t="s">
        <v>83</v>
      </c>
      <c r="F103" s="132"/>
      <c r="G103" s="133"/>
      <c r="H103" s="132"/>
      <c r="I103" s="133"/>
      <c r="J103" s="133"/>
      <c r="K103" s="134"/>
    </row>
    <row r="104" spans="1:11" ht="24.95" customHeight="1">
      <c r="A104" s="137"/>
      <c r="B104" s="129">
        <v>4.9000000000000004</v>
      </c>
      <c r="C104" s="138" t="s">
        <v>680</v>
      </c>
      <c r="D104" s="167"/>
      <c r="E104" s="131" t="s">
        <v>83</v>
      </c>
      <c r="F104" s="132"/>
      <c r="G104" s="133"/>
      <c r="H104" s="132"/>
      <c r="I104" s="133"/>
      <c r="J104" s="133"/>
      <c r="K104" s="134"/>
    </row>
    <row r="105" spans="1:11" ht="24.95" customHeight="1">
      <c r="A105" s="137"/>
      <c r="B105" s="155">
        <v>4.0999999999999996</v>
      </c>
      <c r="C105" s="138" t="s">
        <v>681</v>
      </c>
      <c r="D105" s="167"/>
      <c r="E105" s="131" t="s">
        <v>83</v>
      </c>
      <c r="F105" s="132"/>
      <c r="G105" s="133"/>
      <c r="H105" s="132"/>
      <c r="I105" s="133"/>
      <c r="J105" s="133"/>
      <c r="K105" s="134"/>
    </row>
    <row r="106" spans="1:11" ht="24.95" customHeight="1">
      <c r="A106" s="137"/>
      <c r="B106" s="155">
        <v>4.1100000000000003</v>
      </c>
      <c r="C106" s="138" t="s">
        <v>665</v>
      </c>
      <c r="D106" s="167"/>
      <c r="E106" s="131" t="s">
        <v>83</v>
      </c>
      <c r="F106" s="132"/>
      <c r="G106" s="133"/>
      <c r="H106" s="132"/>
      <c r="I106" s="133"/>
      <c r="J106" s="133"/>
      <c r="K106" s="134"/>
    </row>
    <row r="107" spans="1:11" ht="24.95" customHeight="1">
      <c r="A107" s="137"/>
      <c r="B107" s="129">
        <v>4.12</v>
      </c>
      <c r="C107" s="138" t="s">
        <v>666</v>
      </c>
      <c r="D107" s="167"/>
      <c r="E107" s="131" t="s">
        <v>83</v>
      </c>
      <c r="F107" s="132"/>
      <c r="G107" s="133"/>
      <c r="H107" s="132"/>
      <c r="I107" s="133"/>
      <c r="J107" s="133"/>
      <c r="K107" s="134"/>
    </row>
    <row r="108" spans="1:11" ht="24.95" customHeight="1">
      <c r="A108" s="137"/>
      <c r="B108" s="155">
        <v>4.13</v>
      </c>
      <c r="C108" s="138" t="s">
        <v>664</v>
      </c>
      <c r="D108" s="167"/>
      <c r="E108" s="131" t="s">
        <v>83</v>
      </c>
      <c r="F108" s="132"/>
      <c r="G108" s="133"/>
      <c r="H108" s="132"/>
      <c r="I108" s="133"/>
      <c r="J108" s="133"/>
      <c r="K108" s="134"/>
    </row>
    <row r="109" spans="1:11" ht="24.95" customHeight="1">
      <c r="A109" s="137"/>
      <c r="B109" s="155">
        <v>4.1399999999999997</v>
      </c>
      <c r="C109" s="138" t="s">
        <v>663</v>
      </c>
      <c r="D109" s="167"/>
      <c r="E109" s="131" t="s">
        <v>83</v>
      </c>
      <c r="F109" s="132"/>
      <c r="G109" s="133"/>
      <c r="H109" s="132"/>
      <c r="I109" s="133"/>
      <c r="J109" s="133"/>
      <c r="K109" s="134"/>
    </row>
    <row r="110" spans="1:11" ht="24.95" customHeight="1">
      <c r="A110" s="137"/>
      <c r="B110" s="155"/>
      <c r="C110" s="138"/>
      <c r="D110" s="167"/>
      <c r="E110" s="131"/>
      <c r="F110" s="132"/>
      <c r="G110" s="133"/>
      <c r="H110" s="132"/>
      <c r="I110" s="133"/>
      <c r="J110" s="133"/>
      <c r="K110" s="134"/>
    </row>
    <row r="111" spans="1:11" ht="24.95" customHeight="1">
      <c r="A111" s="137"/>
      <c r="B111" s="155"/>
      <c r="C111" s="138"/>
      <c r="D111" s="167"/>
      <c r="E111" s="131"/>
      <c r="F111" s="132"/>
      <c r="G111" s="133"/>
      <c r="H111" s="132"/>
      <c r="I111" s="133"/>
      <c r="J111" s="133"/>
      <c r="K111" s="134"/>
    </row>
    <row r="112" spans="1:11" ht="24.95" customHeight="1">
      <c r="A112" s="137"/>
      <c r="B112" s="129"/>
      <c r="C112" s="138"/>
      <c r="D112" s="131"/>
      <c r="E112" s="131"/>
      <c r="F112" s="132"/>
      <c r="G112" s="133"/>
      <c r="H112" s="132"/>
      <c r="I112" s="133"/>
      <c r="J112" s="133"/>
      <c r="K112" s="142"/>
    </row>
    <row r="113" spans="1:11" ht="24.95" customHeight="1">
      <c r="A113" s="143"/>
      <c r="B113" s="144"/>
      <c r="C113" s="145" t="str">
        <f>"รวมราคา  " &amp;   A93 &amp; C93</f>
        <v>รวมราคา  4งานมู่ลี่อลูมิเนียม</v>
      </c>
      <c r="D113" s="146"/>
      <c r="E113" s="146"/>
      <c r="F113" s="147"/>
      <c r="G113" s="148"/>
      <c r="H113" s="147"/>
      <c r="I113" s="148"/>
      <c r="J113" s="148"/>
      <c r="K113" s="149"/>
    </row>
    <row r="114" spans="1:11" ht="24.95" customHeight="1">
      <c r="A114" s="128">
        <v>5</v>
      </c>
      <c r="B114" s="129"/>
      <c r="C114" s="130" t="s">
        <v>747</v>
      </c>
      <c r="D114" s="131"/>
      <c r="E114" s="131"/>
      <c r="F114" s="132"/>
      <c r="G114" s="133"/>
      <c r="H114" s="132"/>
      <c r="I114" s="133"/>
      <c r="J114" s="133"/>
      <c r="K114" s="134"/>
    </row>
    <row r="115" spans="1:11" ht="24.95" customHeight="1">
      <c r="A115" s="137"/>
      <c r="B115" s="191">
        <v>5.0999999999999996</v>
      </c>
      <c r="C115" s="138" t="s">
        <v>755</v>
      </c>
      <c r="D115" s="174"/>
      <c r="E115" s="131" t="s">
        <v>35</v>
      </c>
      <c r="F115" s="133"/>
      <c r="G115" s="133"/>
      <c r="H115" s="132"/>
      <c r="I115" s="133"/>
      <c r="J115" s="133"/>
      <c r="K115" s="134"/>
    </row>
    <row r="116" spans="1:11" ht="24.95" customHeight="1">
      <c r="A116" s="137"/>
      <c r="B116" s="129">
        <v>5.2</v>
      </c>
      <c r="C116" s="138" t="s">
        <v>748</v>
      </c>
      <c r="D116" s="174"/>
      <c r="E116" s="131" t="s">
        <v>35</v>
      </c>
      <c r="F116" s="133"/>
      <c r="G116" s="133"/>
      <c r="H116" s="132"/>
      <c r="I116" s="133"/>
      <c r="J116" s="133"/>
      <c r="K116" s="134"/>
    </row>
    <row r="117" spans="1:11" ht="24.95" customHeight="1">
      <c r="A117" s="137"/>
      <c r="B117" s="191">
        <v>5.3</v>
      </c>
      <c r="C117" s="138" t="s">
        <v>756</v>
      </c>
      <c r="D117" s="174"/>
      <c r="E117" s="131" t="s">
        <v>35</v>
      </c>
      <c r="F117" s="133"/>
      <c r="G117" s="133"/>
      <c r="H117" s="132"/>
      <c r="I117" s="133"/>
      <c r="J117" s="133"/>
      <c r="K117" s="134"/>
    </row>
    <row r="118" spans="1:11" ht="24.95" customHeight="1">
      <c r="A118" s="137"/>
      <c r="B118" s="191"/>
      <c r="C118" s="138" t="s">
        <v>757</v>
      </c>
      <c r="D118" s="174"/>
      <c r="E118" s="131"/>
      <c r="F118" s="133"/>
      <c r="G118" s="133"/>
      <c r="H118" s="132"/>
      <c r="I118" s="133"/>
      <c r="J118" s="133"/>
      <c r="K118" s="134"/>
    </row>
    <row r="119" spans="1:11" ht="24.95" customHeight="1">
      <c r="A119" s="137"/>
      <c r="B119" s="191">
        <v>5.4</v>
      </c>
      <c r="C119" s="138" t="s">
        <v>749</v>
      </c>
      <c r="D119" s="174"/>
      <c r="E119" s="131" t="s">
        <v>35</v>
      </c>
      <c r="F119" s="133"/>
      <c r="G119" s="133"/>
      <c r="H119" s="132"/>
      <c r="I119" s="133"/>
      <c r="J119" s="133"/>
      <c r="K119" s="134"/>
    </row>
    <row r="120" spans="1:11" ht="24.95" customHeight="1">
      <c r="A120" s="137"/>
      <c r="B120" s="129">
        <v>5.5</v>
      </c>
      <c r="C120" s="138" t="s">
        <v>750</v>
      </c>
      <c r="D120" s="174"/>
      <c r="E120" s="131" t="s">
        <v>35</v>
      </c>
      <c r="F120" s="133"/>
      <c r="G120" s="133"/>
      <c r="H120" s="132"/>
      <c r="I120" s="133"/>
      <c r="J120" s="133"/>
      <c r="K120" s="134"/>
    </row>
    <row r="121" spans="1:11" ht="24.95" customHeight="1">
      <c r="A121" s="137"/>
      <c r="B121" s="191">
        <v>5.6</v>
      </c>
      <c r="C121" s="138" t="s">
        <v>751</v>
      </c>
      <c r="D121" s="174"/>
      <c r="E121" s="131" t="s">
        <v>35</v>
      </c>
      <c r="F121" s="133"/>
      <c r="G121" s="133"/>
      <c r="H121" s="132"/>
      <c r="I121" s="133"/>
      <c r="J121" s="133"/>
      <c r="K121" s="134"/>
    </row>
    <row r="122" spans="1:11" ht="24.95" customHeight="1">
      <c r="A122" s="137"/>
      <c r="B122" s="191">
        <v>5.7</v>
      </c>
      <c r="C122" s="138" t="s">
        <v>752</v>
      </c>
      <c r="D122" s="174"/>
      <c r="E122" s="131" t="s">
        <v>35</v>
      </c>
      <c r="F122" s="133"/>
      <c r="G122" s="133"/>
      <c r="H122" s="132"/>
      <c r="I122" s="133"/>
      <c r="J122" s="133"/>
      <c r="K122" s="134"/>
    </row>
    <row r="123" spans="1:11" ht="24.95" customHeight="1">
      <c r="A123" s="137"/>
      <c r="B123" s="129">
        <v>5.8</v>
      </c>
      <c r="C123" s="138" t="s">
        <v>758</v>
      </c>
      <c r="D123" s="174"/>
      <c r="E123" s="131" t="s">
        <v>35</v>
      </c>
      <c r="F123" s="133"/>
      <c r="G123" s="133"/>
      <c r="H123" s="132"/>
      <c r="I123" s="133"/>
      <c r="J123" s="133"/>
      <c r="K123" s="134"/>
    </row>
    <row r="124" spans="1:11" ht="24.95" customHeight="1">
      <c r="A124" s="137"/>
      <c r="B124" s="191">
        <v>5.9</v>
      </c>
      <c r="C124" s="138" t="s">
        <v>753</v>
      </c>
      <c r="D124" s="174"/>
      <c r="E124" s="131" t="s">
        <v>35</v>
      </c>
      <c r="F124" s="133"/>
      <c r="G124" s="133"/>
      <c r="H124" s="132"/>
      <c r="I124" s="133"/>
      <c r="J124" s="133"/>
      <c r="K124" s="134"/>
    </row>
    <row r="125" spans="1:11" ht="24.95" customHeight="1">
      <c r="A125" s="137"/>
      <c r="B125" s="155">
        <v>5.0999999999999996</v>
      </c>
      <c r="C125" s="138" t="s">
        <v>754</v>
      </c>
      <c r="D125" s="174"/>
      <c r="E125" s="131" t="s">
        <v>35</v>
      </c>
      <c r="F125" s="133"/>
      <c r="G125" s="133"/>
      <c r="H125" s="132"/>
      <c r="I125" s="133"/>
      <c r="J125" s="133"/>
      <c r="K125" s="134"/>
    </row>
    <row r="126" spans="1:11" ht="24.95" customHeight="1">
      <c r="A126" s="137"/>
      <c r="B126" s="129"/>
      <c r="C126" s="138"/>
      <c r="D126" s="174"/>
      <c r="E126" s="131"/>
      <c r="F126" s="133"/>
      <c r="G126" s="133"/>
      <c r="H126" s="132"/>
      <c r="I126" s="133"/>
      <c r="J126" s="133"/>
      <c r="K126" s="134"/>
    </row>
    <row r="127" spans="1:11" ht="24.95" customHeight="1">
      <c r="A127" s="137"/>
      <c r="B127" s="191"/>
      <c r="C127" s="138"/>
      <c r="D127" s="174"/>
      <c r="E127" s="131"/>
      <c r="F127" s="133"/>
      <c r="G127" s="133"/>
      <c r="H127" s="132"/>
      <c r="I127" s="133"/>
      <c r="J127" s="133"/>
      <c r="K127" s="134"/>
    </row>
    <row r="128" spans="1:11" ht="24.95" customHeight="1">
      <c r="A128" s="137"/>
      <c r="B128" s="191"/>
      <c r="C128" s="138"/>
      <c r="D128" s="174"/>
      <c r="E128" s="131"/>
      <c r="F128" s="133"/>
      <c r="G128" s="133"/>
      <c r="H128" s="132"/>
      <c r="I128" s="133"/>
      <c r="J128" s="133"/>
      <c r="K128" s="134"/>
    </row>
    <row r="129" spans="1:11" ht="24.95" customHeight="1">
      <c r="A129" s="137"/>
      <c r="B129" s="191"/>
      <c r="C129" s="138"/>
      <c r="D129" s="174"/>
      <c r="E129" s="131"/>
      <c r="F129" s="133"/>
      <c r="G129" s="133"/>
      <c r="H129" s="132"/>
      <c r="I129" s="133"/>
      <c r="J129" s="133"/>
      <c r="K129" s="134"/>
    </row>
    <row r="130" spans="1:11" ht="24.95" customHeight="1">
      <c r="A130" s="137"/>
      <c r="B130" s="155"/>
      <c r="C130" s="138"/>
      <c r="D130" s="167"/>
      <c r="E130" s="131"/>
      <c r="F130" s="174"/>
      <c r="G130" s="133"/>
      <c r="H130" s="132"/>
      <c r="I130" s="133"/>
      <c r="J130" s="133"/>
      <c r="K130" s="134"/>
    </row>
    <row r="131" spans="1:11" ht="24.95" customHeight="1">
      <c r="A131" s="137"/>
      <c r="B131" s="129"/>
      <c r="C131" s="138"/>
      <c r="D131" s="167"/>
      <c r="E131" s="131"/>
      <c r="F131" s="174"/>
      <c r="G131" s="133"/>
      <c r="H131" s="132"/>
      <c r="I131" s="133"/>
      <c r="J131" s="133"/>
      <c r="K131" s="134"/>
    </row>
    <row r="132" spans="1:11" ht="24.95" customHeight="1">
      <c r="A132" s="137"/>
      <c r="B132" s="129"/>
      <c r="C132" s="138"/>
      <c r="D132" s="167"/>
      <c r="E132" s="131"/>
      <c r="F132" s="174"/>
      <c r="G132" s="133"/>
      <c r="H132" s="132"/>
      <c r="I132" s="133"/>
      <c r="J132" s="133"/>
      <c r="K132" s="134"/>
    </row>
    <row r="133" spans="1:11" ht="24.95" customHeight="1">
      <c r="A133" s="137"/>
      <c r="B133" s="129"/>
      <c r="C133" s="138"/>
      <c r="D133" s="131"/>
      <c r="E133" s="131"/>
      <c r="F133" s="132"/>
      <c r="G133" s="133"/>
      <c r="H133" s="132"/>
      <c r="I133" s="133"/>
      <c r="J133" s="133"/>
      <c r="K133" s="142"/>
    </row>
    <row r="134" spans="1:11" ht="24.95" customHeight="1">
      <c r="A134" s="143"/>
      <c r="B134" s="144"/>
      <c r="C134" s="145" t="str">
        <f>"รวมราคา  " &amp;   A114 &amp; C114</f>
        <v>รวมราคา  5งานระบบสารสนเทศ</v>
      </c>
      <c r="D134" s="146"/>
      <c r="E134" s="146"/>
      <c r="F134" s="147"/>
      <c r="G134" s="148"/>
      <c r="H134" s="148"/>
      <c r="I134" s="148"/>
      <c r="J134" s="148"/>
      <c r="K134" s="149"/>
    </row>
  </sheetData>
  <mergeCells count="14">
    <mergeCell ref="A1:K1"/>
    <mergeCell ref="C5:C6"/>
    <mergeCell ref="D5:E5"/>
    <mergeCell ref="F5:G5"/>
    <mergeCell ref="H5:I5"/>
    <mergeCell ref="K5:K6"/>
    <mergeCell ref="B11:C11"/>
    <mergeCell ref="B94:C94"/>
    <mergeCell ref="B102:C102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8" fitToHeight="0" orientation="landscape" r:id="rId1"/>
  <headerFooter alignWithMargins="0">
    <oddHeader>&amp;Rแบบ ปร. 4   แผ่นที่  &amp;P   /  &amp;N   แผ่น</oddHeader>
  </headerFooter>
  <rowBreaks count="4" manualBreakCount="4">
    <brk id="27" max="10" man="1"/>
    <brk id="49" max="16" man="1"/>
    <brk id="71" max="16" man="1"/>
    <brk id="92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537</v>
      </c>
      <c r="J1" t="s">
        <v>534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531</v>
      </c>
      <c r="M4" t="s">
        <v>40</v>
      </c>
      <c r="O4" s="211">
        <v>239315</v>
      </c>
      <c r="P4" s="211"/>
    </row>
    <row r="5" spans="1:17" ht="22.5" customHeight="1">
      <c r="A5" t="s">
        <v>8</v>
      </c>
      <c r="C5" t="s">
        <v>0</v>
      </c>
      <c r="D5" s="211" t="s">
        <v>18</v>
      </c>
      <c r="E5" s="211"/>
      <c r="F5" s="211"/>
      <c r="G5" s="211"/>
      <c r="H5" s="211"/>
      <c r="J5" s="211" t="s">
        <v>10</v>
      </c>
      <c r="K5" s="211"/>
      <c r="L5" s="211" t="s">
        <v>11</v>
      </c>
      <c r="M5" s="211"/>
      <c r="N5" s="211" t="s">
        <v>5</v>
      </c>
      <c r="O5" s="211"/>
      <c r="P5" t="s">
        <v>6</v>
      </c>
      <c r="Q5" s="211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11"/>
    </row>
    <row r="7" spans="1:17">
      <c r="A7">
        <v>1</v>
      </c>
      <c r="C7" t="s">
        <v>526</v>
      </c>
    </row>
    <row r="8" spans="1:17">
      <c r="B8" t="s">
        <v>528</v>
      </c>
      <c r="C8" t="s">
        <v>217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215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528</v>
      </c>
      <c r="C13" t="s">
        <v>218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215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528</v>
      </c>
      <c r="C19" t="s">
        <v>216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213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214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128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530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535</v>
      </c>
    </row>
    <row r="26" spans="1:16">
      <c r="B26" t="s">
        <v>528</v>
      </c>
      <c r="C26" t="s">
        <v>217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527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528</v>
      </c>
      <c r="C31" t="s">
        <v>218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527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528</v>
      </c>
      <c r="C36" t="s">
        <v>216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213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214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128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529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534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536</v>
      </c>
      <c r="P46">
        <f>P43-P44</f>
        <v>3180.5999999999985</v>
      </c>
    </row>
    <row r="47" spans="2:16">
      <c r="C47" t="s">
        <v>532</v>
      </c>
      <c r="P47">
        <f>ROUND(P46*1.2681,2)-P46</f>
        <v>852.72000000000162</v>
      </c>
    </row>
    <row r="49" spans="1:16" ht="21.75" customHeight="1">
      <c r="A49" s="211" t="s">
        <v>19</v>
      </c>
      <c r="B49" s="211" t="s">
        <v>533</v>
      </c>
      <c r="C49" s="211"/>
      <c r="P49">
        <f>ROUND(P46*1.2681,2)</f>
        <v>4033.32</v>
      </c>
    </row>
    <row r="50" spans="1:16" ht="21.75" customHeight="1">
      <c r="A50" s="211"/>
      <c r="B50" s="211"/>
      <c r="C50" s="211"/>
      <c r="J50" s="211" t="str">
        <f>"("&amp;BAHTTEXT(P49)&amp;")"</f>
        <v>(สี่พันสามสิบสามบาทสามสิบสองสตางค์)</v>
      </c>
      <c r="K50" s="211"/>
      <c r="L50" s="211"/>
      <c r="M50" s="211"/>
      <c r="N50" s="211"/>
      <c r="O50" s="211"/>
      <c r="P50" s="211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#REF!</f>
        <v>#REF!</v>
      </c>
    </row>
    <row r="2" spans="1:16" ht="22.5" customHeight="1">
      <c r="A2" t="e">
        <f>#REF!</f>
        <v>#REF!</v>
      </c>
      <c r="M2" t="e">
        <f>#REF!</f>
        <v>#REF!</v>
      </c>
    </row>
    <row r="3" spans="1:16" ht="22.5" customHeight="1">
      <c r="A3" t="e">
        <f>#REF!</f>
        <v>#REF!</v>
      </c>
      <c r="M3" t="e">
        <f>#REF!</f>
        <v>#REF!</v>
      </c>
    </row>
    <row r="4" spans="1:16" ht="22.5" customHeight="1">
      <c r="A4" t="e">
        <f>#REF!</f>
        <v>#REF!</v>
      </c>
      <c r="M4" t="e">
        <f>#REF!</f>
        <v>#REF!</v>
      </c>
      <c r="O4" s="211" t="e">
        <f>#REF!</f>
        <v>#REF!</v>
      </c>
      <c r="P4" s="211"/>
    </row>
    <row r="5" spans="1:16">
      <c r="A5" t="s">
        <v>8</v>
      </c>
      <c r="B5" s="211" t="s">
        <v>0</v>
      </c>
      <c r="C5" s="211" t="s">
        <v>18</v>
      </c>
      <c r="D5" s="211"/>
      <c r="E5" s="211"/>
      <c r="F5" s="211" t="s">
        <v>1</v>
      </c>
      <c r="G5" t="s">
        <v>22</v>
      </c>
      <c r="H5" t="s">
        <v>23</v>
      </c>
      <c r="I5" t="s">
        <v>24</v>
      </c>
      <c r="J5" s="211" t="s">
        <v>25</v>
      </c>
      <c r="K5" s="211"/>
      <c r="L5" s="211" t="s">
        <v>26</v>
      </c>
      <c r="M5" s="211"/>
      <c r="N5" s="211"/>
      <c r="O5" s="211"/>
      <c r="P5" s="211" t="s">
        <v>12</v>
      </c>
    </row>
    <row r="6" spans="1:16" ht="24">
      <c r="A6" t="s">
        <v>9</v>
      </c>
      <c r="B6" s="211"/>
      <c r="C6" s="211"/>
      <c r="D6" s="211"/>
      <c r="E6" s="211"/>
      <c r="F6" s="211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11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#REF!</f>
        <v>#REF!</v>
      </c>
    </row>
    <row r="2" spans="1:9" ht="22.5" customHeight="1">
      <c r="A2" t="e">
        <f>#REF!</f>
        <v>#REF!</v>
      </c>
      <c r="G2" t="s">
        <v>84</v>
      </c>
    </row>
    <row r="3" spans="1:9" ht="22.5" customHeight="1">
      <c r="A3" t="e">
        <f>#REF!</f>
        <v>#REF!</v>
      </c>
      <c r="G3" t="s">
        <v>33</v>
      </c>
    </row>
    <row r="4" spans="1:9" ht="22.5" customHeight="1">
      <c r="A4" t="e">
        <f>#REF!</f>
        <v>#REF!</v>
      </c>
      <c r="G4" t="s">
        <v>40</v>
      </c>
      <c r="I4">
        <v>238551</v>
      </c>
    </row>
    <row r="5" spans="1:9">
      <c r="A5" t="s">
        <v>8</v>
      </c>
      <c r="B5" s="211" t="s">
        <v>0</v>
      </c>
      <c r="C5" s="211" t="s">
        <v>85</v>
      </c>
      <c r="D5" t="s">
        <v>86</v>
      </c>
      <c r="E5" t="s">
        <v>87</v>
      </c>
      <c r="F5" t="s">
        <v>21</v>
      </c>
      <c r="G5" s="211" t="s">
        <v>1</v>
      </c>
      <c r="H5" t="s">
        <v>88</v>
      </c>
      <c r="I5" s="211" t="s">
        <v>12</v>
      </c>
    </row>
    <row r="6" spans="1:9" ht="24">
      <c r="A6" t="s">
        <v>9</v>
      </c>
      <c r="B6" s="211"/>
      <c r="C6" s="211"/>
      <c r="D6" t="s">
        <v>89</v>
      </c>
      <c r="E6" t="s">
        <v>90</v>
      </c>
      <c r="F6" t="s">
        <v>7</v>
      </c>
      <c r="G6" s="211"/>
      <c r="H6" t="s">
        <v>99</v>
      </c>
      <c r="I6" s="211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521</v>
      </c>
      <c r="P1" t="s">
        <v>520</v>
      </c>
    </row>
    <row r="2" spans="2:45">
      <c r="J2" t="s">
        <v>482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483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484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492</v>
      </c>
      <c r="S9">
        <v>3783142.881548</v>
      </c>
      <c r="V9" s="211">
        <v>1</v>
      </c>
      <c r="W9" s="211"/>
      <c r="X9" s="211"/>
      <c r="Y9" s="211"/>
      <c r="Z9" s="211">
        <v>2</v>
      </c>
      <c r="AA9" s="211"/>
      <c r="AB9" s="211"/>
      <c r="AC9" s="211"/>
      <c r="AD9" s="211">
        <v>3</v>
      </c>
      <c r="AE9" s="211"/>
      <c r="AF9" s="211"/>
      <c r="AG9" s="211"/>
      <c r="AH9" s="211">
        <v>4</v>
      </c>
      <c r="AI9" s="211"/>
      <c r="AJ9" s="211"/>
      <c r="AK9" s="211"/>
      <c r="AL9" s="211">
        <v>5</v>
      </c>
      <c r="AM9" s="211"/>
      <c r="AN9" s="211"/>
      <c r="AO9" s="211"/>
      <c r="AP9" s="211">
        <v>6</v>
      </c>
      <c r="AQ9" s="211"/>
      <c r="AR9" s="211"/>
      <c r="AS9" s="211"/>
    </row>
    <row r="10" spans="2:45">
      <c r="L10" t="s">
        <v>493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494</v>
      </c>
      <c r="N11">
        <v>180</v>
      </c>
      <c r="P11" t="s">
        <v>495</v>
      </c>
      <c r="Q11">
        <f>S9-Q10</f>
        <v>791949.76154799992</v>
      </c>
    </row>
    <row r="12" spans="2:45">
      <c r="Q12" t="s">
        <v>490</v>
      </c>
      <c r="R12">
        <f>SUM(R13:R45)</f>
        <v>79.066353390703881</v>
      </c>
      <c r="T12">
        <f>SUM(T13:T45)</f>
        <v>99.888447471318514</v>
      </c>
      <c r="U12" t="s">
        <v>491</v>
      </c>
    </row>
    <row r="13" spans="2:45">
      <c r="B13" t="s">
        <v>496</v>
      </c>
      <c r="E13">
        <f>S9-E14</f>
        <v>791949.76154799992</v>
      </c>
      <c r="J13" t="s">
        <v>482</v>
      </c>
      <c r="K13" t="s">
        <v>487</v>
      </c>
      <c r="N13">
        <v>20</v>
      </c>
      <c r="O13" t="s">
        <v>518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522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486</v>
      </c>
      <c r="G15" t="s">
        <v>485</v>
      </c>
      <c r="H15">
        <f>SUM(H17:H159)</f>
        <v>63.314753333333371</v>
      </c>
      <c r="K15">
        <v>1.2</v>
      </c>
      <c r="L15" t="s">
        <v>504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547</v>
      </c>
      <c r="G16">
        <v>10</v>
      </c>
      <c r="I16">
        <f>SUM(H16:H18)</f>
        <v>11</v>
      </c>
      <c r="K16">
        <v>1.3</v>
      </c>
      <c r="L16" t="s">
        <v>497</v>
      </c>
      <c r="Q16">
        <v>0</v>
      </c>
      <c r="S16">
        <f t="shared" si="0"/>
        <v>0</v>
      </c>
      <c r="U16">
        <v>7</v>
      </c>
    </row>
    <row r="17" spans="2:21">
      <c r="B17" t="s">
        <v>548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498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499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193</v>
      </c>
      <c r="K19">
        <v>1.6</v>
      </c>
      <c r="L19" t="s">
        <v>500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103</v>
      </c>
      <c r="I20">
        <f>SUM(H20:H36)</f>
        <v>9.2141933333333341</v>
      </c>
      <c r="K20">
        <v>1.7</v>
      </c>
      <c r="L20" t="s">
        <v>501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502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549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488</v>
      </c>
      <c r="M22">
        <f>U22</f>
        <v>75</v>
      </c>
      <c r="N22" t="s">
        <v>489</v>
      </c>
      <c r="U22">
        <v>75</v>
      </c>
    </row>
    <row r="23" spans="2:21">
      <c r="B23" t="s">
        <v>104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105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483</v>
      </c>
      <c r="K24" t="s">
        <v>487</v>
      </c>
      <c r="N24">
        <v>30</v>
      </c>
      <c r="O24" t="s">
        <v>518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106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550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503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551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505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107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523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506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507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508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108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488</v>
      </c>
      <c r="M32">
        <f>U32+M22</f>
        <v>135</v>
      </c>
      <c r="N32" t="s">
        <v>489</v>
      </c>
      <c r="U32">
        <v>60</v>
      </c>
    </row>
    <row r="33" spans="2:21">
      <c r="B33" t="s">
        <v>109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182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552</v>
      </c>
      <c r="C35">
        <v>104</v>
      </c>
      <c r="D35" t="s">
        <v>178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484</v>
      </c>
      <c r="K35" t="s">
        <v>487</v>
      </c>
      <c r="N35">
        <v>50</v>
      </c>
      <c r="O35" t="s">
        <v>518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509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553</v>
      </c>
      <c r="I37">
        <f>SUM(H37:H50)</f>
        <v>2.2942600000000004</v>
      </c>
      <c r="K37">
        <v>3.2</v>
      </c>
      <c r="L37" t="s">
        <v>510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106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514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550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515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551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512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513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511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519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516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524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517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116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525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112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109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488</v>
      </c>
      <c r="M49">
        <f>U49+M32</f>
        <v>180</v>
      </c>
      <c r="N49" t="s">
        <v>489</v>
      </c>
      <c r="U49">
        <v>45</v>
      </c>
    </row>
    <row r="52" spans="2:21">
      <c r="B52" t="s">
        <v>114</v>
      </c>
      <c r="I52">
        <f>SUM(H52:H61)</f>
        <v>6.1542000000000003</v>
      </c>
    </row>
    <row r="53" spans="2:21">
      <c r="B53" t="s">
        <v>105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106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551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115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107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112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109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488</v>
      </c>
      <c r="M60">
        <f>U60+M49</f>
        <v>180</v>
      </c>
      <c r="N60" t="s">
        <v>489</v>
      </c>
      <c r="U60">
        <v>0</v>
      </c>
    </row>
    <row r="62" spans="2:21">
      <c r="P62">
        <v>0</v>
      </c>
    </row>
    <row r="63" spans="2:21">
      <c r="B63" t="s">
        <v>554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104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555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556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106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551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107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108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112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109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194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195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557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197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558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559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121</v>
      </c>
      <c r="I82">
        <f>SUM(H82:H89)</f>
        <v>8.8978600000000014</v>
      </c>
    </row>
    <row r="83" spans="2:9">
      <c r="B83" t="s">
        <v>106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551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116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112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109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122</v>
      </c>
      <c r="I91">
        <f>SUM(H91:H99)</f>
        <v>3.14</v>
      </c>
    </row>
    <row r="92" spans="2:9">
      <c r="B92" t="s">
        <v>217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218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560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561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216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562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202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563</v>
      </c>
    </row>
    <row r="102" spans="2:9">
      <c r="B102" t="s">
        <v>129</v>
      </c>
      <c r="I102">
        <f>SUM(H102:H121)</f>
        <v>7.8659999999999997</v>
      </c>
    </row>
    <row r="103" spans="2:9">
      <c r="B103" t="s">
        <v>564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565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132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133</v>
      </c>
      <c r="C106">
        <v>68</v>
      </c>
      <c r="D106" t="s">
        <v>178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206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136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137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138</v>
      </c>
      <c r="C110">
        <v>40</v>
      </c>
      <c r="D110" t="s">
        <v>178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139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566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567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568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569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570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145</v>
      </c>
      <c r="C117">
        <v>50</v>
      </c>
      <c r="D117" t="s">
        <v>178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146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571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572</v>
      </c>
      <c r="C120">
        <v>1</v>
      </c>
      <c r="D120" t="s">
        <v>179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150</v>
      </c>
    </row>
    <row r="124" spans="2:8">
      <c r="B124" t="s">
        <v>573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151</v>
      </c>
      <c r="C125">
        <v>90</v>
      </c>
      <c r="D125" t="s">
        <v>178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152</v>
      </c>
      <c r="C126">
        <v>44</v>
      </c>
      <c r="D126" t="s">
        <v>178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574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154</v>
      </c>
    </row>
    <row r="131" spans="2:8">
      <c r="B131" t="s">
        <v>575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576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209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157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158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159</v>
      </c>
      <c r="C136">
        <v>10</v>
      </c>
      <c r="D136" t="s">
        <v>178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211</v>
      </c>
    </row>
    <row r="141" spans="2:8">
      <c r="B141" t="s">
        <v>577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578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579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580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581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582</v>
      </c>
      <c r="C146">
        <v>1</v>
      </c>
      <c r="D146" t="s">
        <v>179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583</v>
      </c>
    </row>
    <row r="149" spans="2:8">
      <c r="B149" t="s">
        <v>584</v>
      </c>
      <c r="C149">
        <v>44</v>
      </c>
      <c r="D149" t="s">
        <v>178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585</v>
      </c>
      <c r="C150">
        <v>44</v>
      </c>
      <c r="D150" t="s">
        <v>178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586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587</v>
      </c>
      <c r="C152">
        <v>1</v>
      </c>
      <c r="D152" t="s">
        <v>179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588</v>
      </c>
    </row>
    <row r="155" spans="2:8">
      <c r="B155" t="s">
        <v>589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590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591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592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593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#REF!</f>
        <v>#REF!</v>
      </c>
    </row>
    <row r="2" spans="1:4" ht="22.5" customHeight="1">
      <c r="A2" t="e">
        <f>#REF!</f>
        <v>#REF!</v>
      </c>
      <c r="C2" t="e">
        <f>#REF!</f>
        <v>#REF!</v>
      </c>
    </row>
    <row r="3" spans="1:4" ht="22.5" customHeight="1">
      <c r="A3" t="e">
        <f>#REF!</f>
        <v>#REF!</v>
      </c>
      <c r="C3" t="e">
        <f>#REF!</f>
        <v>#REF!</v>
      </c>
    </row>
    <row r="4" spans="1:4" ht="22.5" customHeight="1">
      <c r="A4" t="e">
        <f>#REF!</f>
        <v>#REF!</v>
      </c>
      <c r="C4" t="e">
        <f>#REF!</f>
        <v>#REF!</v>
      </c>
      <c r="D4" t="e">
        <f>#REF!</f>
        <v>#REF!</v>
      </c>
    </row>
    <row r="5" spans="1:4">
      <c r="A5" s="211" t="s">
        <v>91</v>
      </c>
      <c r="B5" s="211" t="s">
        <v>0</v>
      </c>
      <c r="C5" t="s">
        <v>92</v>
      </c>
      <c r="D5" s="211" t="s">
        <v>12</v>
      </c>
    </row>
    <row r="6" spans="1:4">
      <c r="A6" s="211"/>
      <c r="B6" s="211"/>
      <c r="C6" t="s">
        <v>93</v>
      </c>
      <c r="D6" s="211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185</v>
      </c>
    </row>
    <row r="2" spans="1:9">
      <c r="A2" t="s">
        <v>186</v>
      </c>
      <c r="B2" t="s">
        <v>187</v>
      </c>
      <c r="G2" t="s">
        <v>188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189</v>
      </c>
      <c r="G4" t="s">
        <v>190</v>
      </c>
      <c r="I4" t="s">
        <v>191</v>
      </c>
    </row>
    <row r="5" spans="1:9">
      <c r="E5" t="s">
        <v>192</v>
      </c>
      <c r="F5" t="s">
        <v>4</v>
      </c>
      <c r="G5" t="s">
        <v>192</v>
      </c>
      <c r="H5" t="s">
        <v>4</v>
      </c>
    </row>
    <row r="6" spans="1:9">
      <c r="B6" t="s">
        <v>193</v>
      </c>
    </row>
    <row r="7" spans="1:9">
      <c r="A7">
        <v>1</v>
      </c>
      <c r="B7" t="s">
        <v>103</v>
      </c>
    </row>
    <row r="8" spans="1:9">
      <c r="A8">
        <v>1.1000000000000001</v>
      </c>
      <c r="B8" t="s">
        <v>181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104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105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106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107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108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109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182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183</v>
      </c>
      <c r="C17">
        <v>104</v>
      </c>
      <c r="D17" t="s">
        <v>178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184</v>
      </c>
      <c r="C18">
        <v>104</v>
      </c>
      <c r="D18" t="s">
        <v>178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110</v>
      </c>
      <c r="I19">
        <f>SUM(I8:I18)</f>
        <v>139874</v>
      </c>
    </row>
    <row r="21" spans="1:9">
      <c r="A21">
        <v>2</v>
      </c>
      <c r="B21" t="s">
        <v>111</v>
      </c>
    </row>
    <row r="22" spans="1:9">
      <c r="A22">
        <v>2.1</v>
      </c>
      <c r="B22" t="s">
        <v>106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107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112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109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113</v>
      </c>
      <c r="I27">
        <f>SUM(I22:I26)</f>
        <v>35548</v>
      </c>
    </row>
    <row r="29" spans="1:9">
      <c r="A29">
        <v>3</v>
      </c>
      <c r="B29" t="s">
        <v>114</v>
      </c>
    </row>
    <row r="30" spans="1:9">
      <c r="A30">
        <v>3.1</v>
      </c>
      <c r="B30" t="s">
        <v>105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106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115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116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107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112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109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117</v>
      </c>
    </row>
    <row r="40" spans="1:9">
      <c r="A40">
        <v>4.0999999999999996</v>
      </c>
      <c r="B40" t="s">
        <v>104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118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119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106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107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108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112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109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194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195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196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197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198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199</v>
      </c>
      <c r="C54">
        <v>1</v>
      </c>
      <c r="D54" t="s">
        <v>179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120</v>
      </c>
      <c r="I55">
        <f>SUM(I40:I54)</f>
        <v>484269</v>
      </c>
    </row>
    <row r="57" spans="1:9">
      <c r="A57">
        <v>5</v>
      </c>
      <c r="B57" t="s">
        <v>121</v>
      </c>
    </row>
    <row r="58" spans="1:9">
      <c r="A58">
        <v>5.0999999999999996</v>
      </c>
      <c r="B58" t="s">
        <v>106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116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112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109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113</v>
      </c>
      <c r="I63">
        <f>SUM(I58:I62)</f>
        <v>250624</v>
      </c>
    </row>
    <row r="65" spans="1:9">
      <c r="A65">
        <v>6</v>
      </c>
      <c r="B65" t="s">
        <v>122</v>
      </c>
    </row>
    <row r="66" spans="1:9">
      <c r="A66">
        <v>6.1</v>
      </c>
      <c r="B66" t="s">
        <v>123</v>
      </c>
      <c r="C66">
        <v>534</v>
      </c>
      <c r="D66" t="s">
        <v>178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124</v>
      </c>
      <c r="C67">
        <v>552</v>
      </c>
      <c r="D67" t="s">
        <v>178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125</v>
      </c>
      <c r="C68">
        <v>570</v>
      </c>
      <c r="D68" t="s">
        <v>178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126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127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200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201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202</v>
      </c>
      <c r="C73">
        <v>21</v>
      </c>
      <c r="D73" t="s">
        <v>203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128</v>
      </c>
      <c r="I74">
        <f>SUM(I66:I73)</f>
        <v>617125</v>
      </c>
    </row>
    <row r="75" spans="1:9">
      <c r="B75" t="s">
        <v>204</v>
      </c>
      <c r="I75">
        <f>I74+I63+I55+I38+I27+I19</f>
        <v>1658068</v>
      </c>
    </row>
    <row r="77" spans="1:9">
      <c r="B77" t="s">
        <v>205</v>
      </c>
    </row>
    <row r="78" spans="1:9">
      <c r="A78">
        <v>1</v>
      </c>
      <c r="B78" t="s">
        <v>129</v>
      </c>
    </row>
    <row r="79" spans="1:9">
      <c r="A79">
        <v>1.1000000000000001</v>
      </c>
      <c r="B79" t="s">
        <v>130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131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132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133</v>
      </c>
      <c r="C82">
        <v>51</v>
      </c>
      <c r="D82" t="s">
        <v>178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206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134</v>
      </c>
      <c r="I84">
        <f>SUM(I79:I83)</f>
        <v>270830</v>
      </c>
    </row>
    <row r="86" spans="1:9">
      <c r="A86">
        <v>2</v>
      </c>
      <c r="B86" t="s">
        <v>135</v>
      </c>
    </row>
    <row r="87" spans="1:9">
      <c r="A87">
        <v>2.1</v>
      </c>
      <c r="B87" t="s">
        <v>136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137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138</v>
      </c>
      <c r="C89">
        <v>40</v>
      </c>
      <c r="D89" t="s">
        <v>178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139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140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141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142</v>
      </c>
      <c r="C93">
        <v>755</v>
      </c>
      <c r="D93" t="s">
        <v>178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143</v>
      </c>
      <c r="C94">
        <v>13</v>
      </c>
      <c r="D94" t="s">
        <v>178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144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145</v>
      </c>
      <c r="C96">
        <v>50</v>
      </c>
      <c r="D96" t="s">
        <v>178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146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147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148</v>
      </c>
      <c r="C99">
        <v>1</v>
      </c>
      <c r="D99" t="s">
        <v>179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149</v>
      </c>
      <c r="I100">
        <f>SUM(I87:I99)</f>
        <v>602050</v>
      </c>
    </row>
    <row r="102" spans="1:9">
      <c r="A102">
        <v>3</v>
      </c>
      <c r="B102" t="s">
        <v>150</v>
      </c>
    </row>
    <row r="103" spans="1:9">
      <c r="A103">
        <v>3.1</v>
      </c>
      <c r="B103" t="s">
        <v>207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151</v>
      </c>
      <c r="C104">
        <v>121</v>
      </c>
      <c r="D104" t="s">
        <v>178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152</v>
      </c>
      <c r="C105">
        <v>44</v>
      </c>
      <c r="D105" t="s">
        <v>178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208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153</v>
      </c>
      <c r="I107">
        <f>SUM(I103:I106)</f>
        <v>425990</v>
      </c>
    </row>
    <row r="109" spans="1:9">
      <c r="A109">
        <v>4</v>
      </c>
      <c r="B109" t="s">
        <v>154</v>
      </c>
    </row>
    <row r="110" spans="1:9">
      <c r="A110">
        <v>4.0999999999999996</v>
      </c>
      <c r="B110" t="s">
        <v>155</v>
      </c>
      <c r="C110">
        <v>115</v>
      </c>
      <c r="D110" t="s">
        <v>178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156</v>
      </c>
      <c r="C111">
        <v>14</v>
      </c>
      <c r="D111" t="s">
        <v>178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209</v>
      </c>
      <c r="C112">
        <v>15</v>
      </c>
      <c r="D112" t="s">
        <v>203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157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158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159</v>
      </c>
      <c r="C115">
        <v>10</v>
      </c>
      <c r="D115" t="s">
        <v>178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210</v>
      </c>
      <c r="I117">
        <f>I116+I107+I100+I84</f>
        <v>1336735</v>
      </c>
    </row>
    <row r="119" spans="1:9">
      <c r="B119" t="s">
        <v>211</v>
      </c>
    </row>
    <row r="120" spans="1:9">
      <c r="A120">
        <v>1</v>
      </c>
      <c r="B120" t="s">
        <v>160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161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162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163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164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165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166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167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168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169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170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171</v>
      </c>
      <c r="C131">
        <v>1</v>
      </c>
      <c r="D131" t="s">
        <v>179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172</v>
      </c>
      <c r="I132">
        <f>SUM(I120:I131)</f>
        <v>124587</v>
      </c>
    </row>
    <row r="134" spans="1:9">
      <c r="B134" t="s">
        <v>173</v>
      </c>
    </row>
    <row r="135" spans="1:9">
      <c r="A135">
        <v>1</v>
      </c>
      <c r="B135" t="s">
        <v>174</v>
      </c>
      <c r="C135">
        <v>40</v>
      </c>
      <c r="D135" t="s">
        <v>178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175</v>
      </c>
      <c r="C136">
        <v>40</v>
      </c>
      <c r="D136" t="s">
        <v>178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176</v>
      </c>
      <c r="C137">
        <v>6</v>
      </c>
      <c r="D137" t="s">
        <v>180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177</v>
      </c>
      <c r="I138">
        <f>SUM(I135:I137)</f>
        <v>11400</v>
      </c>
    </row>
    <row r="140" spans="1:9">
      <c r="B140" t="s">
        <v>212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>
      <c r="C2" t="s">
        <v>224</v>
      </c>
      <c r="D2">
        <f>D3+D29+D77+D112+D137+D162+D185+D207</f>
        <v>4169121.9343535001</v>
      </c>
      <c r="E2" t="s">
        <v>225</v>
      </c>
      <c r="F2">
        <v>40127.333333333336</v>
      </c>
      <c r="G2">
        <v>40338.708333333336</v>
      </c>
    </row>
    <row r="3" spans="1:7">
      <c r="A3" t="s">
        <v>226</v>
      </c>
      <c r="D3">
        <f>D4+D8+D12+D24</f>
        <v>2781753.8193514999</v>
      </c>
      <c r="E3" t="s">
        <v>227</v>
      </c>
      <c r="F3">
        <v>40127.333333333336</v>
      </c>
      <c r="G3">
        <v>40168.708333333336</v>
      </c>
    </row>
    <row r="4" spans="1:7">
      <c r="B4" t="s">
        <v>228</v>
      </c>
      <c r="D4">
        <f>SUM(D5:D7)</f>
        <v>1445554.0691120001</v>
      </c>
      <c r="E4" t="s">
        <v>229</v>
      </c>
      <c r="F4">
        <v>40127.333333333336</v>
      </c>
      <c r="G4">
        <v>40166.708333333336</v>
      </c>
    </row>
    <row r="5" spans="1:7">
      <c r="C5" t="s">
        <v>230</v>
      </c>
      <c r="D5">
        <v>973827.00200000009</v>
      </c>
      <c r="E5" t="s">
        <v>229</v>
      </c>
      <c r="F5">
        <v>40127.333333333336</v>
      </c>
      <c r="G5">
        <v>40166.708333333336</v>
      </c>
    </row>
    <row r="6" spans="1:7">
      <c r="C6" t="s">
        <v>231</v>
      </c>
      <c r="D6">
        <v>90486.797112</v>
      </c>
      <c r="E6" t="s">
        <v>232</v>
      </c>
      <c r="F6">
        <v>40152.333333333336</v>
      </c>
      <c r="G6">
        <v>40155.708333333336</v>
      </c>
    </row>
    <row r="7" spans="1:7">
      <c r="C7" t="s">
        <v>233</v>
      </c>
      <c r="D7">
        <v>381240.27</v>
      </c>
      <c r="E7" t="s">
        <v>234</v>
      </c>
      <c r="F7">
        <v>40154.333333333336</v>
      </c>
      <c r="G7">
        <v>40166.708333333336</v>
      </c>
    </row>
    <row r="8" spans="1:7">
      <c r="B8" t="s">
        <v>235</v>
      </c>
      <c r="D8">
        <f>SUM(D9:D11)</f>
        <v>148694.35139999999</v>
      </c>
      <c r="E8" t="s">
        <v>236</v>
      </c>
      <c r="F8">
        <v>40140.333333333336</v>
      </c>
      <c r="G8">
        <v>40158.708333333336</v>
      </c>
    </row>
    <row r="9" spans="1:7">
      <c r="C9" t="s">
        <v>237</v>
      </c>
      <c r="D9">
        <v>0</v>
      </c>
      <c r="E9" t="s">
        <v>238</v>
      </c>
      <c r="F9">
        <v>40140.333333333336</v>
      </c>
      <c r="G9">
        <v>40145.708333333336</v>
      </c>
    </row>
    <row r="10" spans="1:7">
      <c r="C10" t="s">
        <v>239</v>
      </c>
      <c r="D10">
        <v>148694.35139999999</v>
      </c>
      <c r="E10" t="s">
        <v>240</v>
      </c>
      <c r="F10">
        <v>40144.333333333336</v>
      </c>
      <c r="G10">
        <v>40145.708333333336</v>
      </c>
    </row>
    <row r="11" spans="1:7">
      <c r="C11" t="s">
        <v>241</v>
      </c>
      <c r="D11">
        <v>0</v>
      </c>
      <c r="E11" t="s">
        <v>240</v>
      </c>
      <c r="F11">
        <v>40157.333333333336</v>
      </c>
      <c r="G11">
        <v>40158.708333333336</v>
      </c>
    </row>
    <row r="12" spans="1:7">
      <c r="B12" t="s">
        <v>242</v>
      </c>
      <c r="D12">
        <f>SUM(D13:D23)</f>
        <v>1093968.8263395</v>
      </c>
      <c r="E12" t="s">
        <v>243</v>
      </c>
      <c r="F12">
        <v>40131.333333333336</v>
      </c>
      <c r="G12">
        <v>40168.708333333336</v>
      </c>
    </row>
    <row r="13" spans="1:7">
      <c r="C13" t="s">
        <v>244</v>
      </c>
      <c r="D13">
        <v>14633.1684</v>
      </c>
      <c r="E13" t="s">
        <v>245</v>
      </c>
      <c r="F13">
        <v>40136.333333333336</v>
      </c>
      <c r="G13">
        <v>40154.708333333336</v>
      </c>
    </row>
    <row r="14" spans="1:7">
      <c r="C14" t="s">
        <v>246</v>
      </c>
      <c r="D14">
        <v>14493.735000000001</v>
      </c>
      <c r="E14" t="s">
        <v>232</v>
      </c>
      <c r="F14">
        <v>40155.333333333336</v>
      </c>
      <c r="G14">
        <v>40158.708333333336</v>
      </c>
    </row>
    <row r="15" spans="1:7">
      <c r="C15" t="s">
        <v>247</v>
      </c>
      <c r="D15">
        <v>367014.44893950003</v>
      </c>
      <c r="E15" t="s">
        <v>238</v>
      </c>
      <c r="F15">
        <v>40150.333333333336</v>
      </c>
      <c r="G15">
        <v>40155.708333333336</v>
      </c>
    </row>
    <row r="16" spans="1:7">
      <c r="C16" t="s">
        <v>248</v>
      </c>
      <c r="D16">
        <v>131845.28760000001</v>
      </c>
      <c r="E16" t="s">
        <v>249</v>
      </c>
      <c r="F16">
        <v>40156.333333333336</v>
      </c>
      <c r="G16">
        <v>40158.708333333336</v>
      </c>
    </row>
    <row r="17" spans="1:7">
      <c r="C17" t="s">
        <v>250</v>
      </c>
      <c r="D17">
        <v>196698.94200000004</v>
      </c>
      <c r="E17" t="s">
        <v>251</v>
      </c>
      <c r="F17">
        <v>40149.333333333336</v>
      </c>
      <c r="G17">
        <v>40161.708333333336</v>
      </c>
    </row>
    <row r="18" spans="1:7">
      <c r="C18" t="s">
        <v>252</v>
      </c>
      <c r="D18">
        <v>0</v>
      </c>
      <c r="E18" t="s">
        <v>251</v>
      </c>
      <c r="F18">
        <v>40149.333333333336</v>
      </c>
      <c r="G18">
        <v>40161.708333333336</v>
      </c>
    </row>
    <row r="19" spans="1:7">
      <c r="C19" t="s">
        <v>253</v>
      </c>
      <c r="D19">
        <v>14493.735000000001</v>
      </c>
      <c r="E19" t="s">
        <v>249</v>
      </c>
      <c r="F19">
        <v>40158.333333333336</v>
      </c>
      <c r="G19">
        <v>40161.708333333336</v>
      </c>
    </row>
    <row r="20" spans="1:7">
      <c r="C20" t="s">
        <v>254</v>
      </c>
      <c r="D20">
        <v>117997.34940000001</v>
      </c>
      <c r="E20" t="s">
        <v>255</v>
      </c>
      <c r="F20">
        <v>40131.333333333336</v>
      </c>
      <c r="G20">
        <v>40157.708333333336</v>
      </c>
    </row>
    <row r="21" spans="1:7">
      <c r="C21" t="s">
        <v>256</v>
      </c>
      <c r="D21">
        <v>64686.089699999997</v>
      </c>
      <c r="E21" t="s">
        <v>255</v>
      </c>
      <c r="F21">
        <v>40131.333333333336</v>
      </c>
      <c r="G21">
        <v>40157.708333333336</v>
      </c>
    </row>
    <row r="22" spans="1:7">
      <c r="C22" t="s">
        <v>257</v>
      </c>
      <c r="D22">
        <v>0</v>
      </c>
      <c r="E22" t="s">
        <v>258</v>
      </c>
      <c r="F22">
        <v>40149.333333333336</v>
      </c>
      <c r="G22">
        <v>40156.708333333336</v>
      </c>
    </row>
    <row r="23" spans="1:7">
      <c r="C23" t="s">
        <v>259</v>
      </c>
      <c r="D23">
        <v>172106.07030000002</v>
      </c>
      <c r="E23" t="s">
        <v>249</v>
      </c>
      <c r="F23">
        <v>40165.333333333336</v>
      </c>
      <c r="G23">
        <v>40167.708333333336</v>
      </c>
    </row>
    <row r="24" spans="1:7">
      <c r="B24" t="s">
        <v>260</v>
      </c>
      <c r="D24">
        <f>SUM(D25:D28)</f>
        <v>93536.572500000009</v>
      </c>
      <c r="E24" t="s">
        <v>261</v>
      </c>
      <c r="F24">
        <v>40138.333333333336</v>
      </c>
      <c r="G24">
        <v>40168.708333333336</v>
      </c>
    </row>
    <row r="25" spans="1:7">
      <c r="C25" t="s">
        <v>262</v>
      </c>
      <c r="D25">
        <v>93536.572500000009</v>
      </c>
      <c r="E25" t="s">
        <v>263</v>
      </c>
      <c r="F25">
        <v>40138.333333333336</v>
      </c>
      <c r="G25">
        <v>40140.708333333336</v>
      </c>
    </row>
    <row r="26" spans="1:7">
      <c r="C26" t="s">
        <v>264</v>
      </c>
      <c r="D26">
        <v>0</v>
      </c>
      <c r="E26" t="s">
        <v>240</v>
      </c>
      <c r="F26">
        <v>40167.333333333336</v>
      </c>
      <c r="G26">
        <v>40168.708333333336</v>
      </c>
    </row>
    <row r="27" spans="1:7">
      <c r="C27" t="s">
        <v>265</v>
      </c>
      <c r="D27">
        <v>0</v>
      </c>
      <c r="E27" t="s">
        <v>266</v>
      </c>
      <c r="F27">
        <v>40168.333333333336</v>
      </c>
      <c r="G27">
        <v>40168.708333333336</v>
      </c>
    </row>
    <row r="28" spans="1:7">
      <c r="C28" t="s">
        <v>267</v>
      </c>
      <c r="D28">
        <v>0</v>
      </c>
      <c r="E28" t="s">
        <v>266</v>
      </c>
      <c r="F28">
        <v>40164.333333333336</v>
      </c>
      <c r="G28">
        <v>40164.708333333336</v>
      </c>
    </row>
    <row r="29" spans="1:7">
      <c r="A29" t="s">
        <v>268</v>
      </c>
      <c r="D29">
        <f>D30+D36+D40+D51+D63</f>
        <v>1387368.1150020002</v>
      </c>
      <c r="E29" t="s">
        <v>269</v>
      </c>
      <c r="F29">
        <v>40136.333333333336</v>
      </c>
      <c r="G29">
        <v>40207.708333333336</v>
      </c>
    </row>
    <row r="30" spans="1:7">
      <c r="B30" t="s">
        <v>270</v>
      </c>
      <c r="D30">
        <f>SUM(D31:D35)</f>
        <v>346953.4866</v>
      </c>
      <c r="E30" t="s">
        <v>271</v>
      </c>
      <c r="F30">
        <v>40153.333333333336</v>
      </c>
      <c r="G30">
        <v>40174.708333333336</v>
      </c>
    </row>
    <row r="31" spans="1:7">
      <c r="C31" t="s">
        <v>272</v>
      </c>
      <c r="D31">
        <v>247823.91899999999</v>
      </c>
      <c r="E31" t="s">
        <v>273</v>
      </c>
      <c r="F31">
        <v>40153.333333333336</v>
      </c>
      <c r="G31">
        <v>40157.708333333336</v>
      </c>
    </row>
    <row r="32" spans="1:7">
      <c r="C32" t="s">
        <v>274</v>
      </c>
      <c r="D32">
        <v>0</v>
      </c>
      <c r="E32" t="s">
        <v>275</v>
      </c>
      <c r="F32">
        <v>40153.333333333336</v>
      </c>
      <c r="G32">
        <v>40172.708333333336</v>
      </c>
    </row>
    <row r="33" spans="2:7">
      <c r="C33" t="s">
        <v>276</v>
      </c>
      <c r="D33">
        <v>0</v>
      </c>
      <c r="E33" t="s">
        <v>240</v>
      </c>
      <c r="F33">
        <v>40159.333333333336</v>
      </c>
      <c r="G33">
        <v>40162</v>
      </c>
    </row>
    <row r="34" spans="2:7">
      <c r="C34" t="s">
        <v>277</v>
      </c>
      <c r="D34">
        <v>99129.567599999995</v>
      </c>
      <c r="E34" t="s">
        <v>258</v>
      </c>
      <c r="F34">
        <v>40165.333333333336</v>
      </c>
      <c r="G34">
        <v>40172.708333333336</v>
      </c>
    </row>
    <row r="35" spans="2:7">
      <c r="C35" t="s">
        <v>278</v>
      </c>
      <c r="D35">
        <v>0</v>
      </c>
      <c r="E35" t="s">
        <v>279</v>
      </c>
      <c r="F35">
        <v>40168.333333333336</v>
      </c>
      <c r="G35">
        <v>40174.708333333336</v>
      </c>
    </row>
    <row r="36" spans="2:7">
      <c r="B36" t="s">
        <v>280</v>
      </c>
      <c r="D36">
        <f>SUM(D37:D39)</f>
        <v>512226.15861600009</v>
      </c>
      <c r="E36" t="s">
        <v>258</v>
      </c>
      <c r="F36">
        <v>40169.333333333336</v>
      </c>
      <c r="G36">
        <v>40176.708333333336</v>
      </c>
    </row>
    <row r="37" spans="2:7">
      <c r="C37" t="s">
        <v>281</v>
      </c>
      <c r="D37">
        <v>241910.83350000001</v>
      </c>
      <c r="E37" t="s">
        <v>279</v>
      </c>
      <c r="F37">
        <v>40170.333333333336</v>
      </c>
      <c r="G37">
        <v>40176.708333333336</v>
      </c>
    </row>
    <row r="38" spans="2:7">
      <c r="C38" t="s">
        <v>282</v>
      </c>
      <c r="D38">
        <v>45243.398556</v>
      </c>
      <c r="E38" t="s">
        <v>283</v>
      </c>
      <c r="F38">
        <v>40170.333333333336</v>
      </c>
      <c r="G38">
        <v>40173.708333333336</v>
      </c>
    </row>
    <row r="39" spans="2:7">
      <c r="C39" t="s">
        <v>284</v>
      </c>
      <c r="D39">
        <v>225071.92656000005</v>
      </c>
      <c r="E39" t="s">
        <v>285</v>
      </c>
      <c r="F39">
        <v>40169.333333333336</v>
      </c>
      <c r="G39">
        <v>40173.708333333336</v>
      </c>
    </row>
    <row r="40" spans="2:7">
      <c r="B40" t="s">
        <v>286</v>
      </c>
      <c r="D40">
        <f>SUM(D41:D50)</f>
        <v>528188.46978600009</v>
      </c>
      <c r="E40" t="s">
        <v>287</v>
      </c>
      <c r="F40">
        <v>40136.333333333336</v>
      </c>
      <c r="G40">
        <v>40167.708333333336</v>
      </c>
    </row>
    <row r="41" spans="2:7">
      <c r="C41" t="s">
        <v>288</v>
      </c>
      <c r="D41">
        <v>19510.891200000002</v>
      </c>
      <c r="E41" t="s">
        <v>245</v>
      </c>
      <c r="F41">
        <v>40136.333333333336</v>
      </c>
      <c r="G41">
        <v>40154.708333333336</v>
      </c>
    </row>
    <row r="42" spans="2:7">
      <c r="C42" t="s">
        <v>289</v>
      </c>
      <c r="D42">
        <v>19324.980000000003</v>
      </c>
      <c r="E42" t="s">
        <v>249</v>
      </c>
      <c r="F42">
        <v>40155.333333333336</v>
      </c>
      <c r="G42">
        <v>40158</v>
      </c>
    </row>
    <row r="43" spans="2:7">
      <c r="C43" t="s">
        <v>290</v>
      </c>
      <c r="D43">
        <v>313558.88178600004</v>
      </c>
      <c r="E43" t="s">
        <v>285</v>
      </c>
      <c r="F43">
        <v>40150.333333333336</v>
      </c>
      <c r="G43">
        <v>40155</v>
      </c>
    </row>
    <row r="44" spans="2:7">
      <c r="C44" t="s">
        <v>291</v>
      </c>
      <c r="D44">
        <v>175793.71680000002</v>
      </c>
      <c r="E44" t="s">
        <v>240</v>
      </c>
      <c r="F44">
        <v>40156.333333333336</v>
      </c>
      <c r="G44">
        <v>40158</v>
      </c>
    </row>
    <row r="45" spans="2:7">
      <c r="C45" t="s">
        <v>292</v>
      </c>
      <c r="D45">
        <v>0</v>
      </c>
      <c r="E45" t="s">
        <v>293</v>
      </c>
      <c r="F45">
        <v>40149.333333333336</v>
      </c>
      <c r="G45">
        <v>40161</v>
      </c>
    </row>
    <row r="46" spans="2:7">
      <c r="C46" t="s">
        <v>294</v>
      </c>
      <c r="D46">
        <v>0</v>
      </c>
      <c r="E46" t="s">
        <v>240</v>
      </c>
      <c r="F46">
        <v>40158.333333333336</v>
      </c>
      <c r="G46">
        <v>40161</v>
      </c>
    </row>
    <row r="47" spans="2:7">
      <c r="C47" t="s">
        <v>295</v>
      </c>
      <c r="D47">
        <v>0</v>
      </c>
      <c r="E47" t="s">
        <v>266</v>
      </c>
      <c r="F47">
        <v>40162.333333333336</v>
      </c>
      <c r="G47">
        <v>40162.708333333336</v>
      </c>
    </row>
    <row r="48" spans="2:7">
      <c r="C48" t="s">
        <v>296</v>
      </c>
      <c r="D48">
        <v>0</v>
      </c>
      <c r="E48" t="s">
        <v>266</v>
      </c>
      <c r="F48">
        <v>40162.333333333336</v>
      </c>
      <c r="G48">
        <v>40162.708333333336</v>
      </c>
    </row>
    <row r="49" spans="2:7">
      <c r="C49" t="s">
        <v>297</v>
      </c>
      <c r="D49">
        <v>0</v>
      </c>
      <c r="E49" t="s">
        <v>249</v>
      </c>
      <c r="F49">
        <v>40161.333333333336</v>
      </c>
      <c r="G49">
        <v>40163.708333333336</v>
      </c>
    </row>
    <row r="50" spans="2:7">
      <c r="C50" t="s">
        <v>298</v>
      </c>
      <c r="D50">
        <v>0</v>
      </c>
      <c r="E50" t="s">
        <v>249</v>
      </c>
      <c r="F50">
        <v>40165.333333333336</v>
      </c>
      <c r="G50">
        <v>40167.708333333336</v>
      </c>
    </row>
    <row r="51" spans="2:7">
      <c r="B51" t="s">
        <v>299</v>
      </c>
      <c r="D51">
        <f>SUM(D52:D62)</f>
        <v>0</v>
      </c>
      <c r="E51" t="s">
        <v>300</v>
      </c>
      <c r="F51">
        <v>40182.333333333336</v>
      </c>
      <c r="G51">
        <v>40204.708333333336</v>
      </c>
    </row>
    <row r="52" spans="2:7">
      <c r="C52" t="s">
        <v>301</v>
      </c>
      <c r="D52">
        <v>0</v>
      </c>
      <c r="E52" t="s">
        <v>285</v>
      </c>
      <c r="F52">
        <v>40182.333333333336</v>
      </c>
      <c r="G52">
        <v>40187</v>
      </c>
    </row>
    <row r="53" spans="2:7">
      <c r="C53" t="s">
        <v>302</v>
      </c>
      <c r="D53">
        <v>0</v>
      </c>
      <c r="E53" t="s">
        <v>240</v>
      </c>
      <c r="F53">
        <v>40188.333333333336</v>
      </c>
      <c r="G53">
        <v>40190</v>
      </c>
    </row>
    <row r="54" spans="2:7">
      <c r="C54" t="s">
        <v>303</v>
      </c>
      <c r="D54">
        <v>0</v>
      </c>
      <c r="E54" t="s">
        <v>304</v>
      </c>
      <c r="F54">
        <v>40188.333333333336</v>
      </c>
      <c r="G54">
        <v>40197.708333333336</v>
      </c>
    </row>
    <row r="55" spans="2:7">
      <c r="C55" t="s">
        <v>305</v>
      </c>
      <c r="D55">
        <v>0</v>
      </c>
      <c r="E55" t="s">
        <v>240</v>
      </c>
      <c r="F55">
        <v>40196.333333333336</v>
      </c>
      <c r="G55">
        <v>40198</v>
      </c>
    </row>
    <row r="56" spans="2:7">
      <c r="C56" t="s">
        <v>306</v>
      </c>
      <c r="D56">
        <v>0</v>
      </c>
      <c r="E56" t="s">
        <v>307</v>
      </c>
      <c r="F56">
        <v>40188.333333333336</v>
      </c>
      <c r="G56">
        <v>40203.708333333336</v>
      </c>
    </row>
    <row r="57" spans="2:7">
      <c r="C57" t="s">
        <v>308</v>
      </c>
      <c r="D57">
        <v>0</v>
      </c>
      <c r="E57" t="s">
        <v>309</v>
      </c>
      <c r="F57">
        <v>40188.333333333336</v>
      </c>
      <c r="G57">
        <v>40204.708333333336</v>
      </c>
    </row>
    <row r="58" spans="2:7">
      <c r="C58" t="s">
        <v>310</v>
      </c>
      <c r="D58">
        <v>0</v>
      </c>
      <c r="E58" t="s">
        <v>238</v>
      </c>
      <c r="F58">
        <v>40195.333333333336</v>
      </c>
      <c r="G58">
        <v>40200.708333333336</v>
      </c>
    </row>
    <row r="59" spans="2:7">
      <c r="C59" t="s">
        <v>311</v>
      </c>
      <c r="D59">
        <v>0</v>
      </c>
      <c r="E59" t="s">
        <v>312</v>
      </c>
      <c r="F59">
        <v>40201</v>
      </c>
      <c r="G59">
        <v>40201</v>
      </c>
    </row>
    <row r="60" spans="2:7">
      <c r="C60" t="s">
        <v>313</v>
      </c>
      <c r="D60">
        <v>0</v>
      </c>
      <c r="E60" t="s">
        <v>312</v>
      </c>
      <c r="F60">
        <v>40202.708333333336</v>
      </c>
      <c r="G60">
        <v>40202.708333333336</v>
      </c>
    </row>
    <row r="61" spans="2:7">
      <c r="C61" t="s">
        <v>314</v>
      </c>
      <c r="D61">
        <v>0</v>
      </c>
      <c r="E61" t="s">
        <v>266</v>
      </c>
      <c r="F61">
        <v>40203.333333333336</v>
      </c>
      <c r="G61">
        <v>40204</v>
      </c>
    </row>
    <row r="62" spans="2:7">
      <c r="C62" t="s">
        <v>315</v>
      </c>
      <c r="D62">
        <v>0</v>
      </c>
      <c r="E62" t="s">
        <v>275</v>
      </c>
      <c r="F62">
        <v>40183.333333333336</v>
      </c>
      <c r="G62">
        <v>40204.708333333336</v>
      </c>
    </row>
    <row r="63" spans="2:7">
      <c r="B63" t="s">
        <v>316</v>
      </c>
      <c r="D63">
        <f>SUM(D64:D75)</f>
        <v>0</v>
      </c>
      <c r="E63" t="s">
        <v>317</v>
      </c>
      <c r="F63">
        <v>40182.333333333336</v>
      </c>
      <c r="G63">
        <v>40207.708333333336</v>
      </c>
    </row>
    <row r="64" spans="2:7">
      <c r="C64" t="s">
        <v>318</v>
      </c>
      <c r="D64">
        <v>0</v>
      </c>
      <c r="E64" t="s">
        <v>285</v>
      </c>
      <c r="F64">
        <v>40182.333333333336</v>
      </c>
      <c r="G64">
        <v>40187</v>
      </c>
    </row>
    <row r="65" spans="1:7">
      <c r="C65" t="s">
        <v>319</v>
      </c>
      <c r="D65">
        <v>0</v>
      </c>
      <c r="E65" t="s">
        <v>240</v>
      </c>
      <c r="F65">
        <v>40188.333333333336</v>
      </c>
      <c r="G65">
        <v>40190</v>
      </c>
    </row>
    <row r="66" spans="1:7">
      <c r="C66" t="s">
        <v>320</v>
      </c>
      <c r="D66">
        <v>0</v>
      </c>
      <c r="E66" t="s">
        <v>258</v>
      </c>
      <c r="F66">
        <v>40188.333333333336</v>
      </c>
      <c r="G66">
        <v>40197</v>
      </c>
    </row>
    <row r="67" spans="1:7">
      <c r="C67" t="s">
        <v>321</v>
      </c>
      <c r="D67">
        <v>0</v>
      </c>
      <c r="E67" t="s">
        <v>249</v>
      </c>
      <c r="F67">
        <v>40198.333333333336</v>
      </c>
      <c r="G67">
        <v>40203</v>
      </c>
    </row>
    <row r="68" spans="1:7">
      <c r="C68" t="s">
        <v>322</v>
      </c>
      <c r="D68">
        <v>0</v>
      </c>
      <c r="E68" t="s">
        <v>240</v>
      </c>
      <c r="F68">
        <v>40196.333333333336</v>
      </c>
      <c r="G68">
        <v>40198</v>
      </c>
    </row>
    <row r="69" spans="1:7">
      <c r="C69" t="s">
        <v>323</v>
      </c>
      <c r="D69">
        <v>0</v>
      </c>
      <c r="E69" t="s">
        <v>251</v>
      </c>
      <c r="F69">
        <v>40188.333333333336</v>
      </c>
      <c r="G69">
        <v>40203</v>
      </c>
    </row>
    <row r="70" spans="1:7">
      <c r="C70" t="s">
        <v>324</v>
      </c>
      <c r="D70">
        <v>0</v>
      </c>
      <c r="E70" t="s">
        <v>307</v>
      </c>
      <c r="F70">
        <v>40188.333333333336</v>
      </c>
      <c r="G70">
        <v>40204</v>
      </c>
    </row>
    <row r="71" spans="1:7">
      <c r="C71" t="s">
        <v>325</v>
      </c>
      <c r="D71">
        <v>0</v>
      </c>
      <c r="E71" t="s">
        <v>266</v>
      </c>
      <c r="F71">
        <v>40200.333333333336</v>
      </c>
      <c r="G71">
        <v>40202</v>
      </c>
    </row>
    <row r="72" spans="1:7">
      <c r="C72" t="s">
        <v>326</v>
      </c>
      <c r="D72">
        <v>0</v>
      </c>
      <c r="E72" t="s">
        <v>240</v>
      </c>
      <c r="F72">
        <v>40203.333333333336</v>
      </c>
      <c r="G72">
        <v>40205</v>
      </c>
    </row>
    <row r="73" spans="1:7">
      <c r="C73" t="s">
        <v>327</v>
      </c>
      <c r="D73">
        <v>0</v>
      </c>
      <c r="E73" t="s">
        <v>266</v>
      </c>
      <c r="F73">
        <v>40205.333333333336</v>
      </c>
      <c r="G73">
        <v>40206</v>
      </c>
    </row>
    <row r="74" spans="1:7">
      <c r="C74" t="s">
        <v>328</v>
      </c>
      <c r="D74">
        <v>0</v>
      </c>
      <c r="E74" t="s">
        <v>266</v>
      </c>
      <c r="F74">
        <v>40203.333333333336</v>
      </c>
      <c r="G74">
        <v>40204</v>
      </c>
    </row>
    <row r="75" spans="1:7">
      <c r="C75" t="s">
        <v>329</v>
      </c>
      <c r="D75">
        <v>0</v>
      </c>
      <c r="E75" t="s">
        <v>266</v>
      </c>
      <c r="F75">
        <v>40207.333333333336</v>
      </c>
      <c r="G75">
        <v>40207.708333333336</v>
      </c>
    </row>
    <row r="77" spans="1:7">
      <c r="A77" t="s">
        <v>330</v>
      </c>
      <c r="D77">
        <v>0</v>
      </c>
      <c r="E77" t="s">
        <v>331</v>
      </c>
      <c r="F77">
        <v>40174.333333333336</v>
      </c>
      <c r="G77">
        <v>40224.708333333336</v>
      </c>
    </row>
    <row r="78" spans="1:7">
      <c r="B78" t="s">
        <v>332</v>
      </c>
      <c r="D78">
        <f>SUM(D79:D82)</f>
        <v>0</v>
      </c>
      <c r="E78" t="s">
        <v>333</v>
      </c>
      <c r="F78">
        <v>40175.333333333336</v>
      </c>
      <c r="G78">
        <v>40223.708333333336</v>
      </c>
    </row>
    <row r="79" spans="1:7">
      <c r="C79" t="s">
        <v>334</v>
      </c>
      <c r="D79">
        <v>0</v>
      </c>
      <c r="E79" t="s">
        <v>271</v>
      </c>
      <c r="F79">
        <v>40175.333333333336</v>
      </c>
      <c r="G79">
        <v>40198.708333333336</v>
      </c>
    </row>
    <row r="80" spans="1:7">
      <c r="C80" t="s">
        <v>335</v>
      </c>
      <c r="D80">
        <v>0</v>
      </c>
      <c r="E80" t="s">
        <v>238</v>
      </c>
      <c r="F80">
        <v>40192.333333333336</v>
      </c>
      <c r="G80">
        <v>40198.708333333336</v>
      </c>
    </row>
    <row r="81" spans="2:7">
      <c r="C81" t="s">
        <v>336</v>
      </c>
      <c r="D81">
        <v>0</v>
      </c>
      <c r="E81" t="s">
        <v>251</v>
      </c>
      <c r="F81">
        <v>40175.333333333336</v>
      </c>
      <c r="G81">
        <v>40188.708333333336</v>
      </c>
    </row>
    <row r="82" spans="2:7">
      <c r="C82" t="s">
        <v>337</v>
      </c>
      <c r="D82">
        <v>0</v>
      </c>
      <c r="E82" t="s">
        <v>338</v>
      </c>
      <c r="F82">
        <v>40223.333333333336</v>
      </c>
      <c r="G82">
        <v>40223.708333333336</v>
      </c>
    </row>
    <row r="83" spans="2:7">
      <c r="B83" t="s">
        <v>339</v>
      </c>
      <c r="D83">
        <f>SUM(D84:D86)</f>
        <v>0</v>
      </c>
      <c r="E83" t="s">
        <v>261</v>
      </c>
      <c r="F83">
        <v>40183.333333333336</v>
      </c>
      <c r="G83">
        <v>40214</v>
      </c>
    </row>
    <row r="84" spans="2:7">
      <c r="C84" t="s">
        <v>340</v>
      </c>
      <c r="D84">
        <v>0</v>
      </c>
      <c r="E84" t="s">
        <v>285</v>
      </c>
      <c r="F84">
        <v>40183.333333333336</v>
      </c>
      <c r="G84">
        <v>40188</v>
      </c>
    </row>
    <row r="85" spans="2:7">
      <c r="C85" t="s">
        <v>341</v>
      </c>
      <c r="D85">
        <v>0</v>
      </c>
      <c r="E85" t="s">
        <v>232</v>
      </c>
      <c r="F85">
        <v>40189.333333333336</v>
      </c>
      <c r="G85">
        <v>40193</v>
      </c>
    </row>
    <row r="86" spans="2:7">
      <c r="C86" t="s">
        <v>342</v>
      </c>
      <c r="D86">
        <v>0</v>
      </c>
      <c r="E86" t="s">
        <v>343</v>
      </c>
      <c r="F86">
        <v>40196.333333333336</v>
      </c>
      <c r="G86">
        <v>40214</v>
      </c>
    </row>
    <row r="87" spans="2:7">
      <c r="B87" t="s">
        <v>344</v>
      </c>
      <c r="D87">
        <f>SUM(D88:D94)</f>
        <v>0</v>
      </c>
      <c r="E87" t="s">
        <v>345</v>
      </c>
      <c r="F87">
        <v>40174.333333333336</v>
      </c>
      <c r="G87">
        <v>40208.708333333336</v>
      </c>
    </row>
    <row r="88" spans="2:7">
      <c r="C88" t="s">
        <v>346</v>
      </c>
      <c r="D88">
        <v>0</v>
      </c>
      <c r="E88" t="s">
        <v>266</v>
      </c>
      <c r="F88">
        <v>40174.333333333336</v>
      </c>
      <c r="G88">
        <v>40174.708333333336</v>
      </c>
    </row>
    <row r="89" spans="2:7">
      <c r="C89" t="s">
        <v>347</v>
      </c>
      <c r="D89">
        <v>0</v>
      </c>
      <c r="E89" t="s">
        <v>232</v>
      </c>
      <c r="F89">
        <v>40182.333333333336</v>
      </c>
      <c r="G89">
        <v>40186</v>
      </c>
    </row>
    <row r="90" spans="2:7">
      <c r="C90" t="s">
        <v>348</v>
      </c>
      <c r="D90">
        <v>0</v>
      </c>
      <c r="E90" t="s">
        <v>249</v>
      </c>
      <c r="F90">
        <v>40187.333333333336</v>
      </c>
      <c r="G90">
        <v>40189.708333333336</v>
      </c>
    </row>
    <row r="91" spans="2:7">
      <c r="C91" t="s">
        <v>349</v>
      </c>
      <c r="D91">
        <v>0</v>
      </c>
      <c r="E91" t="s">
        <v>307</v>
      </c>
      <c r="F91">
        <v>40174.333333333336</v>
      </c>
      <c r="G91">
        <v>40188.708333333336</v>
      </c>
    </row>
    <row r="92" spans="2:7">
      <c r="C92" t="s">
        <v>350</v>
      </c>
      <c r="D92">
        <v>0</v>
      </c>
      <c r="E92" t="s">
        <v>266</v>
      </c>
      <c r="F92">
        <v>40190.333333333336</v>
      </c>
      <c r="G92">
        <v>40190.708333333336</v>
      </c>
    </row>
    <row r="93" spans="2:7">
      <c r="C93" t="s">
        <v>351</v>
      </c>
      <c r="D93">
        <v>0</v>
      </c>
      <c r="E93" t="s">
        <v>309</v>
      </c>
      <c r="F93">
        <v>40174.333333333336</v>
      </c>
      <c r="G93">
        <v>40189.708333333336</v>
      </c>
    </row>
    <row r="94" spans="2:7">
      <c r="C94" t="s">
        <v>352</v>
      </c>
      <c r="D94">
        <v>0</v>
      </c>
      <c r="E94" t="s">
        <v>345</v>
      </c>
      <c r="F94">
        <v>40174.333333333336</v>
      </c>
      <c r="G94">
        <v>40208.708333333336</v>
      </c>
    </row>
    <row r="95" spans="2:7">
      <c r="B95" t="s">
        <v>353</v>
      </c>
      <c r="D95">
        <f>SUM(D96:D98)</f>
        <v>0</v>
      </c>
      <c r="E95" t="s">
        <v>354</v>
      </c>
      <c r="F95">
        <v>40183.333333333336</v>
      </c>
      <c r="G95">
        <v>40209.708333333336</v>
      </c>
    </row>
    <row r="96" spans="2:7">
      <c r="C96" t="s">
        <v>355</v>
      </c>
      <c r="D96">
        <v>0</v>
      </c>
      <c r="E96" t="s">
        <v>354</v>
      </c>
      <c r="F96">
        <v>40183.333333333336</v>
      </c>
      <c r="G96">
        <v>40209.708333333336</v>
      </c>
    </row>
    <row r="97" spans="1:7">
      <c r="C97" t="s">
        <v>356</v>
      </c>
      <c r="D97">
        <v>0</v>
      </c>
      <c r="E97" t="s">
        <v>354</v>
      </c>
      <c r="F97">
        <v>40183.333333333336</v>
      </c>
      <c r="G97">
        <v>40209.708333333336</v>
      </c>
    </row>
    <row r="98" spans="1:7">
      <c r="C98" t="s">
        <v>357</v>
      </c>
      <c r="D98">
        <v>0</v>
      </c>
      <c r="E98" t="s">
        <v>317</v>
      </c>
      <c r="F98">
        <v>40184.333333333336</v>
      </c>
      <c r="G98">
        <v>40209.708333333336</v>
      </c>
    </row>
    <row r="99" spans="1:7">
      <c r="B99" t="s">
        <v>358</v>
      </c>
      <c r="D99">
        <f>SUM(D100:D106)</f>
        <v>0</v>
      </c>
      <c r="E99" t="s">
        <v>251</v>
      </c>
      <c r="F99">
        <v>40208.333333333336</v>
      </c>
      <c r="G99">
        <v>40221</v>
      </c>
    </row>
    <row r="100" spans="1:7">
      <c r="C100" t="s">
        <v>359</v>
      </c>
      <c r="D100">
        <v>0</v>
      </c>
      <c r="E100" t="s">
        <v>240</v>
      </c>
      <c r="F100">
        <v>40210.333333333336</v>
      </c>
      <c r="G100">
        <v>40212</v>
      </c>
    </row>
    <row r="101" spans="1:7">
      <c r="C101" t="s">
        <v>360</v>
      </c>
      <c r="D101">
        <v>0</v>
      </c>
      <c r="E101" t="s">
        <v>240</v>
      </c>
      <c r="F101">
        <v>40213.333333333336</v>
      </c>
      <c r="G101">
        <v>40215</v>
      </c>
    </row>
    <row r="102" spans="1:7">
      <c r="C102" t="s">
        <v>361</v>
      </c>
      <c r="D102">
        <v>0</v>
      </c>
      <c r="E102" t="s">
        <v>266</v>
      </c>
      <c r="F102">
        <v>40217.333333333336</v>
      </c>
      <c r="G102">
        <v>40217.708333333336</v>
      </c>
    </row>
    <row r="103" spans="1:7">
      <c r="C103" t="s">
        <v>362</v>
      </c>
      <c r="D103">
        <v>0</v>
      </c>
      <c r="E103" t="s">
        <v>266</v>
      </c>
      <c r="F103">
        <v>40218.333333333336</v>
      </c>
      <c r="G103">
        <v>40218.708333333336</v>
      </c>
    </row>
    <row r="104" spans="1:7">
      <c r="C104" t="s">
        <v>363</v>
      </c>
      <c r="D104">
        <v>0</v>
      </c>
      <c r="E104" t="s">
        <v>251</v>
      </c>
      <c r="F104">
        <v>40208.333333333336</v>
      </c>
      <c r="G104">
        <v>40221</v>
      </c>
    </row>
    <row r="105" spans="1:7">
      <c r="C105" t="s">
        <v>364</v>
      </c>
      <c r="D105">
        <v>0</v>
      </c>
      <c r="E105" t="s">
        <v>251</v>
      </c>
      <c r="F105">
        <v>40208.333333333336</v>
      </c>
      <c r="G105">
        <v>40221</v>
      </c>
    </row>
    <row r="106" spans="1:7">
      <c r="C106" t="s">
        <v>365</v>
      </c>
      <c r="D106">
        <v>0</v>
      </c>
      <c r="E106" t="s">
        <v>251</v>
      </c>
      <c r="F106">
        <v>40208.333333333336</v>
      </c>
      <c r="G106">
        <v>40221</v>
      </c>
    </row>
    <row r="107" spans="1:7">
      <c r="B107" t="s">
        <v>366</v>
      </c>
      <c r="D107">
        <f>SUM(D108:D110)</f>
        <v>0</v>
      </c>
      <c r="E107" t="s">
        <v>367</v>
      </c>
      <c r="F107">
        <v>40195.333333333336</v>
      </c>
      <c r="G107">
        <v>40224.708333333336</v>
      </c>
    </row>
    <row r="108" spans="1:7">
      <c r="C108" t="s">
        <v>368</v>
      </c>
      <c r="D108">
        <v>0</v>
      </c>
      <c r="E108" t="s">
        <v>232</v>
      </c>
      <c r="F108">
        <v>40208.333333333336</v>
      </c>
      <c r="G108">
        <v>40211.708333333336</v>
      </c>
    </row>
    <row r="109" spans="1:7">
      <c r="C109" t="s">
        <v>369</v>
      </c>
      <c r="D109">
        <v>0</v>
      </c>
      <c r="E109" t="s">
        <v>370</v>
      </c>
      <c r="F109">
        <v>40195.333333333336</v>
      </c>
      <c r="G109">
        <v>40219.708333333336</v>
      </c>
    </row>
    <row r="110" spans="1:7">
      <c r="C110" t="s">
        <v>371</v>
      </c>
      <c r="D110">
        <v>0</v>
      </c>
      <c r="E110" t="s">
        <v>266</v>
      </c>
      <c r="F110">
        <v>40224.333333333336</v>
      </c>
      <c r="G110">
        <v>40224.708333333336</v>
      </c>
    </row>
    <row r="112" spans="1:7">
      <c r="A112" t="s">
        <v>372</v>
      </c>
      <c r="D112">
        <v>0</v>
      </c>
      <c r="E112" t="s">
        <v>373</v>
      </c>
      <c r="F112">
        <v>40196.333333333336</v>
      </c>
      <c r="G112">
        <v>40231.708333333336</v>
      </c>
    </row>
    <row r="113" spans="2:7">
      <c r="B113" t="s">
        <v>374</v>
      </c>
      <c r="D113">
        <f>SUM(D114:D122)</f>
        <v>0</v>
      </c>
      <c r="E113" t="s">
        <v>373</v>
      </c>
      <c r="F113">
        <v>40196.333333333336</v>
      </c>
      <c r="G113">
        <v>40231.708333333336</v>
      </c>
    </row>
    <row r="114" spans="2:7">
      <c r="C114" t="s">
        <v>375</v>
      </c>
      <c r="D114">
        <v>0</v>
      </c>
      <c r="E114" t="s">
        <v>373</v>
      </c>
      <c r="F114">
        <v>40196.333333333336</v>
      </c>
      <c r="G114">
        <v>40231.708333333336</v>
      </c>
    </row>
    <row r="115" spans="2:7">
      <c r="C115" t="s">
        <v>376</v>
      </c>
      <c r="D115">
        <v>0</v>
      </c>
      <c r="E115" t="s">
        <v>373</v>
      </c>
      <c r="F115">
        <v>40196.333333333336</v>
      </c>
      <c r="G115">
        <v>40231.708333333336</v>
      </c>
    </row>
    <row r="116" spans="2:7">
      <c r="C116" t="s">
        <v>377</v>
      </c>
      <c r="D116">
        <v>0</v>
      </c>
      <c r="E116" t="s">
        <v>373</v>
      </c>
      <c r="F116">
        <v>40196.333333333336</v>
      </c>
      <c r="G116">
        <v>40231.708333333336</v>
      </c>
    </row>
    <row r="117" spans="2:7">
      <c r="C117" t="s">
        <v>378</v>
      </c>
      <c r="D117">
        <v>0</v>
      </c>
      <c r="E117" t="s">
        <v>373</v>
      </c>
      <c r="F117">
        <v>40196.333333333336</v>
      </c>
      <c r="G117">
        <v>40231.708333333336</v>
      </c>
    </row>
    <row r="118" spans="2:7">
      <c r="C118" t="s">
        <v>379</v>
      </c>
      <c r="D118">
        <v>0</v>
      </c>
      <c r="E118" t="s">
        <v>373</v>
      </c>
      <c r="F118">
        <v>40196.333333333336</v>
      </c>
      <c r="G118">
        <v>40231.708333333336</v>
      </c>
    </row>
    <row r="119" spans="2:7">
      <c r="C119" t="s">
        <v>380</v>
      </c>
      <c r="D119">
        <v>0</v>
      </c>
      <c r="E119" t="s">
        <v>373</v>
      </c>
      <c r="F119">
        <v>40196.333333333336</v>
      </c>
      <c r="G119">
        <v>40231.708333333336</v>
      </c>
    </row>
    <row r="120" spans="2:7">
      <c r="C120" t="s">
        <v>381</v>
      </c>
      <c r="D120">
        <v>0</v>
      </c>
      <c r="E120" t="s">
        <v>373</v>
      </c>
      <c r="F120">
        <v>40196.333333333336</v>
      </c>
      <c r="G120">
        <v>40231.708333333336</v>
      </c>
    </row>
    <row r="121" spans="2:7">
      <c r="C121" t="s">
        <v>382</v>
      </c>
      <c r="D121">
        <v>0</v>
      </c>
      <c r="E121" t="s">
        <v>245</v>
      </c>
      <c r="F121">
        <v>40210.333333333336</v>
      </c>
      <c r="G121">
        <v>40227.708333333336</v>
      </c>
    </row>
    <row r="122" spans="2:7">
      <c r="C122" t="s">
        <v>383</v>
      </c>
      <c r="D122">
        <v>0</v>
      </c>
      <c r="E122" t="s">
        <v>255</v>
      </c>
      <c r="F122">
        <v>40196.333333333336</v>
      </c>
      <c r="G122">
        <v>40223.708333333336</v>
      </c>
    </row>
    <row r="123" spans="2:7">
      <c r="B123" t="s">
        <v>384</v>
      </c>
      <c r="D123">
        <f>SUM(D124:D127)</f>
        <v>0</v>
      </c>
      <c r="E123" t="s">
        <v>309</v>
      </c>
      <c r="F123">
        <v>40215.333333333336</v>
      </c>
      <c r="G123">
        <v>40229.708333333336</v>
      </c>
    </row>
    <row r="124" spans="2:7">
      <c r="C124" t="s">
        <v>385</v>
      </c>
      <c r="D124">
        <v>0</v>
      </c>
      <c r="E124" t="s">
        <v>307</v>
      </c>
      <c r="F124">
        <v>40215.333333333336</v>
      </c>
      <c r="G124">
        <v>40228.708333333336</v>
      </c>
    </row>
    <row r="125" spans="2:7">
      <c r="C125" t="s">
        <v>386</v>
      </c>
      <c r="D125">
        <v>0</v>
      </c>
      <c r="E125" t="s">
        <v>307</v>
      </c>
      <c r="F125">
        <v>40217.333333333336</v>
      </c>
      <c r="G125">
        <v>40229.708333333336</v>
      </c>
    </row>
    <row r="126" spans="2:7">
      <c r="C126" t="s">
        <v>387</v>
      </c>
      <c r="D126">
        <v>0</v>
      </c>
      <c r="E126" t="s">
        <v>307</v>
      </c>
      <c r="F126">
        <v>40217.333333333336</v>
      </c>
      <c r="G126">
        <v>40229.708333333336</v>
      </c>
    </row>
    <row r="127" spans="2:7">
      <c r="C127" t="s">
        <v>388</v>
      </c>
      <c r="D127">
        <v>0</v>
      </c>
      <c r="E127" t="s">
        <v>307</v>
      </c>
      <c r="F127">
        <v>40217.333333333336</v>
      </c>
      <c r="G127">
        <v>40229.708333333336</v>
      </c>
    </row>
    <row r="128" spans="2:7">
      <c r="B128" t="s">
        <v>389</v>
      </c>
      <c r="D128">
        <f>SUM(D129:D136)</f>
        <v>0</v>
      </c>
      <c r="E128" t="s">
        <v>317</v>
      </c>
      <c r="F128">
        <v>40208.333333333336</v>
      </c>
      <c r="G128">
        <v>40231.708333333336</v>
      </c>
    </row>
    <row r="129" spans="1:7">
      <c r="C129" t="s">
        <v>390</v>
      </c>
      <c r="D129">
        <v>0</v>
      </c>
      <c r="E129" t="s">
        <v>232</v>
      </c>
      <c r="F129">
        <v>40224.333333333336</v>
      </c>
      <c r="G129">
        <v>40227.708333333336</v>
      </c>
    </row>
    <row r="130" spans="1:7">
      <c r="C130" t="s">
        <v>391</v>
      </c>
      <c r="D130">
        <v>0</v>
      </c>
      <c r="E130" t="s">
        <v>279</v>
      </c>
      <c r="F130">
        <v>40222.333333333336</v>
      </c>
      <c r="G130">
        <v>40228.708333333336</v>
      </c>
    </row>
    <row r="131" spans="1:7">
      <c r="C131" t="s">
        <v>392</v>
      </c>
      <c r="D131">
        <v>0</v>
      </c>
      <c r="E131" t="s">
        <v>343</v>
      </c>
      <c r="F131">
        <v>40208.333333333336</v>
      </c>
      <c r="G131">
        <v>40224.708333333336</v>
      </c>
    </row>
    <row r="132" spans="1:7">
      <c r="C132" t="s">
        <v>393</v>
      </c>
      <c r="D132">
        <v>0</v>
      </c>
      <c r="E132" t="s">
        <v>236</v>
      </c>
      <c r="F132">
        <v>40210.333333333336</v>
      </c>
      <c r="G132">
        <v>40228.708333333336</v>
      </c>
    </row>
    <row r="133" spans="1:7">
      <c r="C133" t="s">
        <v>394</v>
      </c>
      <c r="D133">
        <v>0</v>
      </c>
      <c r="E133" t="s">
        <v>236</v>
      </c>
      <c r="F133">
        <v>40210.333333333336</v>
      </c>
      <c r="G133">
        <v>40228.708333333336</v>
      </c>
    </row>
    <row r="134" spans="1:7">
      <c r="C134" t="s">
        <v>395</v>
      </c>
      <c r="D134">
        <v>0</v>
      </c>
      <c r="E134" t="s">
        <v>240</v>
      </c>
      <c r="F134">
        <v>40222.333333333336</v>
      </c>
      <c r="G134">
        <v>40223.708333333336</v>
      </c>
    </row>
    <row r="135" spans="1:7">
      <c r="C135" t="s">
        <v>396</v>
      </c>
      <c r="D135">
        <v>0</v>
      </c>
      <c r="E135" t="s">
        <v>240</v>
      </c>
      <c r="F135">
        <v>40228.333333333336</v>
      </c>
      <c r="G135">
        <v>40229.708333333336</v>
      </c>
    </row>
    <row r="136" spans="1:7">
      <c r="C136" t="s">
        <v>397</v>
      </c>
      <c r="D136">
        <v>0</v>
      </c>
      <c r="E136" t="s">
        <v>338</v>
      </c>
      <c r="F136">
        <v>40231.333333333336</v>
      </c>
      <c r="G136">
        <v>40231.708333333336</v>
      </c>
    </row>
    <row r="137" spans="1:7">
      <c r="A137" t="s">
        <v>398</v>
      </c>
      <c r="D137">
        <v>0</v>
      </c>
      <c r="E137" t="s">
        <v>399</v>
      </c>
      <c r="F137">
        <v>40230.333333333336</v>
      </c>
      <c r="G137">
        <v>40273.708333333336</v>
      </c>
    </row>
    <row r="138" spans="1:7">
      <c r="B138" t="s">
        <v>400</v>
      </c>
      <c r="D138">
        <f>SUM(D139:D144)</f>
        <v>0</v>
      </c>
      <c r="E138" t="s">
        <v>401</v>
      </c>
      <c r="F138">
        <v>40230.333333333336</v>
      </c>
      <c r="G138">
        <v>40268.708333333336</v>
      </c>
    </row>
    <row r="139" spans="1:7">
      <c r="C139" t="s">
        <v>402</v>
      </c>
      <c r="D139">
        <v>0</v>
      </c>
      <c r="E139" t="s">
        <v>285</v>
      </c>
      <c r="F139">
        <v>40230.333333333336</v>
      </c>
      <c r="G139">
        <v>40234.708333333336</v>
      </c>
    </row>
    <row r="140" spans="1:7">
      <c r="C140" t="s">
        <v>403</v>
      </c>
      <c r="D140">
        <v>0</v>
      </c>
      <c r="E140" t="s">
        <v>404</v>
      </c>
      <c r="F140">
        <v>40239.333333333336</v>
      </c>
      <c r="G140">
        <v>40250.708333333336</v>
      </c>
    </row>
    <row r="141" spans="1:7">
      <c r="C141" t="s">
        <v>405</v>
      </c>
      <c r="D141">
        <v>0</v>
      </c>
      <c r="E141" t="s">
        <v>238</v>
      </c>
      <c r="F141">
        <v>40246.333333333336</v>
      </c>
      <c r="G141">
        <v>40252.708333333336</v>
      </c>
    </row>
    <row r="142" spans="1:7">
      <c r="C142" t="s">
        <v>406</v>
      </c>
      <c r="D142">
        <v>0</v>
      </c>
      <c r="E142" t="s">
        <v>232</v>
      </c>
      <c r="F142">
        <v>40257.333333333336</v>
      </c>
      <c r="G142">
        <v>40260.708333333336</v>
      </c>
    </row>
    <row r="143" spans="1:7">
      <c r="C143" t="s">
        <v>407</v>
      </c>
      <c r="D143">
        <v>0</v>
      </c>
      <c r="E143" t="s">
        <v>232</v>
      </c>
      <c r="F143">
        <v>40264.333333333336</v>
      </c>
      <c r="G143">
        <v>40267.708333333336</v>
      </c>
    </row>
    <row r="144" spans="1:7">
      <c r="C144" t="s">
        <v>408</v>
      </c>
      <c r="D144">
        <v>0</v>
      </c>
      <c r="E144" t="s">
        <v>266</v>
      </c>
      <c r="F144">
        <v>40268.333333333336</v>
      </c>
      <c r="G144">
        <v>40268.708333333336</v>
      </c>
    </row>
    <row r="145" spans="2:7">
      <c r="B145" t="s">
        <v>409</v>
      </c>
      <c r="D145">
        <f>SUM(D146:D160)</f>
        <v>0</v>
      </c>
      <c r="E145" t="s">
        <v>410</v>
      </c>
      <c r="F145">
        <v>40238.333333333336</v>
      </c>
      <c r="G145">
        <v>40273.708333333336</v>
      </c>
    </row>
    <row r="146" spans="2:7">
      <c r="C146" t="s">
        <v>411</v>
      </c>
      <c r="D146">
        <v>0</v>
      </c>
      <c r="E146" t="s">
        <v>285</v>
      </c>
      <c r="F146">
        <v>40238.333333333336</v>
      </c>
      <c r="G146">
        <v>40244</v>
      </c>
    </row>
    <row r="147" spans="2:7">
      <c r="C147" t="s">
        <v>412</v>
      </c>
      <c r="D147">
        <v>0</v>
      </c>
      <c r="E147" t="s">
        <v>238</v>
      </c>
      <c r="F147">
        <v>40245.333333333336</v>
      </c>
      <c r="G147">
        <v>40251</v>
      </c>
    </row>
    <row r="148" spans="2:7">
      <c r="C148" t="s">
        <v>413</v>
      </c>
      <c r="D148">
        <v>0</v>
      </c>
      <c r="E148" t="s">
        <v>251</v>
      </c>
      <c r="F148">
        <v>40255.333333333336</v>
      </c>
      <c r="G148">
        <v>40267</v>
      </c>
    </row>
    <row r="149" spans="2:7">
      <c r="C149" t="s">
        <v>414</v>
      </c>
      <c r="D149">
        <v>0</v>
      </c>
      <c r="E149" t="s">
        <v>249</v>
      </c>
      <c r="F149">
        <v>40269.333333333336</v>
      </c>
      <c r="G149">
        <v>40272</v>
      </c>
    </row>
    <row r="150" spans="2:7">
      <c r="C150" t="s">
        <v>415</v>
      </c>
      <c r="D150">
        <v>0</v>
      </c>
      <c r="E150" t="s">
        <v>251</v>
      </c>
      <c r="F150">
        <v>40255.333333333336</v>
      </c>
      <c r="G150">
        <v>40267</v>
      </c>
    </row>
    <row r="151" spans="2:7">
      <c r="C151" t="s">
        <v>416</v>
      </c>
      <c r="D151">
        <v>0</v>
      </c>
      <c r="E151" t="s">
        <v>279</v>
      </c>
      <c r="F151">
        <v>40260.333333333336</v>
      </c>
      <c r="G151">
        <v>40267</v>
      </c>
    </row>
    <row r="152" spans="2:7">
      <c r="C152" t="s">
        <v>417</v>
      </c>
      <c r="D152">
        <v>0</v>
      </c>
      <c r="E152" t="s">
        <v>251</v>
      </c>
      <c r="F152">
        <v>40255.333333333336</v>
      </c>
      <c r="G152">
        <v>40267</v>
      </c>
    </row>
    <row r="153" spans="2:7">
      <c r="C153" t="s">
        <v>418</v>
      </c>
      <c r="D153">
        <v>0</v>
      </c>
      <c r="E153" t="s">
        <v>343</v>
      </c>
      <c r="F153">
        <v>40238.333333333336</v>
      </c>
      <c r="G153">
        <v>40257</v>
      </c>
    </row>
    <row r="154" spans="2:7">
      <c r="C154" t="s">
        <v>419</v>
      </c>
      <c r="D154">
        <v>0</v>
      </c>
      <c r="E154" t="s">
        <v>251</v>
      </c>
      <c r="F154">
        <v>40255.333333333336</v>
      </c>
      <c r="G154">
        <v>40267</v>
      </c>
    </row>
    <row r="155" spans="2:7">
      <c r="C155" t="s">
        <v>420</v>
      </c>
      <c r="D155">
        <v>0</v>
      </c>
      <c r="E155" t="s">
        <v>249</v>
      </c>
      <c r="F155">
        <v>40265.333333333336</v>
      </c>
      <c r="G155">
        <v>40267.708333333336</v>
      </c>
    </row>
    <row r="156" spans="2:7">
      <c r="C156" t="s">
        <v>421</v>
      </c>
      <c r="D156">
        <v>0</v>
      </c>
      <c r="E156" t="s">
        <v>404</v>
      </c>
      <c r="F156">
        <v>40259.333333333336</v>
      </c>
      <c r="G156">
        <v>40268.708333333336</v>
      </c>
    </row>
    <row r="157" spans="2:7">
      <c r="C157" t="s">
        <v>422</v>
      </c>
      <c r="D157">
        <v>0</v>
      </c>
      <c r="E157" t="s">
        <v>245</v>
      </c>
      <c r="F157">
        <v>40253.333333333336</v>
      </c>
      <c r="G157">
        <v>40269.708333333336</v>
      </c>
    </row>
    <row r="158" spans="2:7">
      <c r="C158" t="s">
        <v>423</v>
      </c>
      <c r="D158">
        <v>0</v>
      </c>
      <c r="E158" t="s">
        <v>245</v>
      </c>
      <c r="F158">
        <v>40253.333333333336</v>
      </c>
      <c r="G158">
        <v>40269.708333333336</v>
      </c>
    </row>
    <row r="159" spans="2:7">
      <c r="C159" t="s">
        <v>424</v>
      </c>
      <c r="D159">
        <v>0</v>
      </c>
      <c r="E159" t="s">
        <v>425</v>
      </c>
      <c r="F159">
        <v>40253.333333333336</v>
      </c>
      <c r="G159">
        <v>40269.708333333336</v>
      </c>
    </row>
    <row r="160" spans="2:7">
      <c r="C160" t="s">
        <v>426</v>
      </c>
      <c r="D160">
        <v>0</v>
      </c>
      <c r="E160" t="s">
        <v>266</v>
      </c>
      <c r="F160">
        <v>40273.333333333336</v>
      </c>
      <c r="G160">
        <v>40273.708333333336</v>
      </c>
    </row>
    <row r="162" spans="1:7">
      <c r="A162" t="s">
        <v>427</v>
      </c>
      <c r="D162">
        <v>0</v>
      </c>
      <c r="E162" t="s">
        <v>243</v>
      </c>
      <c r="F162">
        <v>40238.333333333336</v>
      </c>
      <c r="G162">
        <v>40276.708333333336</v>
      </c>
    </row>
    <row r="163" spans="1:7">
      <c r="B163" t="s">
        <v>428</v>
      </c>
      <c r="D163">
        <f>SUM(D164:D172)</f>
        <v>0</v>
      </c>
      <c r="E163" t="s">
        <v>429</v>
      </c>
      <c r="F163">
        <v>40238.333333333336</v>
      </c>
      <c r="G163">
        <v>40266.708333333336</v>
      </c>
    </row>
    <row r="164" spans="1:7">
      <c r="C164" t="s">
        <v>430</v>
      </c>
      <c r="D164">
        <v>0</v>
      </c>
      <c r="E164" t="s">
        <v>266</v>
      </c>
      <c r="F164">
        <v>40238.333333333336</v>
      </c>
      <c r="G164">
        <v>40239</v>
      </c>
    </row>
    <row r="165" spans="1:7">
      <c r="C165" t="s">
        <v>431</v>
      </c>
      <c r="D165">
        <v>0</v>
      </c>
      <c r="E165" t="s">
        <v>285</v>
      </c>
      <c r="F165">
        <v>40238.333333333336</v>
      </c>
      <c r="G165">
        <v>40245</v>
      </c>
    </row>
    <row r="166" spans="1:7">
      <c r="C166" t="s">
        <v>432</v>
      </c>
      <c r="D166">
        <v>0</v>
      </c>
      <c r="E166" t="s">
        <v>266</v>
      </c>
      <c r="F166">
        <v>40246.333333333336</v>
      </c>
      <c r="G166">
        <v>40246.708333333336</v>
      </c>
    </row>
    <row r="167" spans="1:7">
      <c r="C167" t="s">
        <v>433</v>
      </c>
      <c r="D167">
        <v>0</v>
      </c>
      <c r="E167" t="s">
        <v>238</v>
      </c>
      <c r="F167">
        <v>40247.333333333336</v>
      </c>
      <c r="G167">
        <v>40254</v>
      </c>
    </row>
    <row r="168" spans="1:7">
      <c r="C168" t="s">
        <v>434</v>
      </c>
      <c r="D168">
        <v>0</v>
      </c>
      <c r="E168" t="s">
        <v>240</v>
      </c>
      <c r="F168">
        <v>40255.333333333336</v>
      </c>
      <c r="G168">
        <v>40257</v>
      </c>
    </row>
    <row r="169" spans="1:7">
      <c r="C169" t="s">
        <v>435</v>
      </c>
      <c r="D169">
        <v>0</v>
      </c>
      <c r="E169" t="s">
        <v>249</v>
      </c>
      <c r="F169">
        <v>40242.333333333336</v>
      </c>
      <c r="G169">
        <v>40247</v>
      </c>
    </row>
    <row r="170" spans="1:7">
      <c r="C170" t="s">
        <v>436</v>
      </c>
      <c r="D170">
        <v>0</v>
      </c>
      <c r="E170" t="s">
        <v>232</v>
      </c>
      <c r="F170">
        <v>40246.333333333336</v>
      </c>
      <c r="G170">
        <v>40250</v>
      </c>
    </row>
    <row r="171" spans="1:7">
      <c r="C171" t="s">
        <v>437</v>
      </c>
      <c r="D171">
        <v>0</v>
      </c>
      <c r="E171" t="s">
        <v>304</v>
      </c>
      <c r="F171">
        <v>40247.333333333336</v>
      </c>
      <c r="G171">
        <v>40257</v>
      </c>
    </row>
    <row r="172" spans="1:7">
      <c r="C172" t="s">
        <v>438</v>
      </c>
      <c r="D172">
        <v>0</v>
      </c>
      <c r="E172" t="s">
        <v>240</v>
      </c>
      <c r="F172">
        <v>40265.333333333336</v>
      </c>
      <c r="G172">
        <v>40266.708333333336</v>
      </c>
    </row>
    <row r="173" spans="1:7">
      <c r="B173" t="s">
        <v>439</v>
      </c>
      <c r="D173">
        <f>SUM(D174:D183)</f>
        <v>0</v>
      </c>
      <c r="E173" t="s">
        <v>345</v>
      </c>
      <c r="F173">
        <v>40245.333333333336</v>
      </c>
      <c r="G173">
        <v>40276.708333333336</v>
      </c>
    </row>
    <row r="174" spans="1:7">
      <c r="C174" t="s">
        <v>440</v>
      </c>
      <c r="D174">
        <v>0</v>
      </c>
      <c r="E174" t="s">
        <v>275</v>
      </c>
      <c r="F174">
        <v>40245.333333333336</v>
      </c>
      <c r="G174">
        <v>40265</v>
      </c>
    </row>
    <row r="175" spans="1:7">
      <c r="C175" t="s">
        <v>441</v>
      </c>
      <c r="D175">
        <v>0</v>
      </c>
      <c r="E175" t="s">
        <v>249</v>
      </c>
      <c r="F175">
        <v>40262.333333333336</v>
      </c>
      <c r="G175">
        <v>40265</v>
      </c>
    </row>
    <row r="176" spans="1:7">
      <c r="C176" t="s">
        <v>442</v>
      </c>
      <c r="D176">
        <v>0</v>
      </c>
      <c r="E176" t="s">
        <v>279</v>
      </c>
      <c r="F176">
        <v>40252.333333333336</v>
      </c>
      <c r="G176">
        <v>40259</v>
      </c>
    </row>
    <row r="177" spans="1:7">
      <c r="C177" t="s">
        <v>443</v>
      </c>
      <c r="D177">
        <v>0</v>
      </c>
      <c r="E177" t="s">
        <v>279</v>
      </c>
      <c r="F177">
        <v>40252.333333333336</v>
      </c>
      <c r="G177">
        <v>40259</v>
      </c>
    </row>
    <row r="178" spans="1:7">
      <c r="C178" t="s">
        <v>444</v>
      </c>
      <c r="D178">
        <v>0</v>
      </c>
      <c r="E178" t="s">
        <v>304</v>
      </c>
      <c r="F178">
        <v>40266.333333333336</v>
      </c>
      <c r="G178">
        <v>40275.708333333336</v>
      </c>
    </row>
    <row r="179" spans="1:7">
      <c r="C179" t="s">
        <v>445</v>
      </c>
      <c r="D179">
        <v>0</v>
      </c>
      <c r="E179" t="s">
        <v>304</v>
      </c>
      <c r="F179">
        <v>40266.333333333336</v>
      </c>
      <c r="G179">
        <v>40275.708333333336</v>
      </c>
    </row>
    <row r="180" spans="1:7">
      <c r="C180" t="s">
        <v>446</v>
      </c>
      <c r="D180">
        <v>0</v>
      </c>
      <c r="E180" t="s">
        <v>245</v>
      </c>
      <c r="F180">
        <v>40252.333333333336</v>
      </c>
      <c r="G180">
        <v>40268.708333333336</v>
      </c>
    </row>
    <row r="181" spans="1:7">
      <c r="C181" t="s">
        <v>447</v>
      </c>
      <c r="D181">
        <v>0</v>
      </c>
      <c r="E181" t="s">
        <v>251</v>
      </c>
      <c r="F181">
        <v>40246.333333333336</v>
      </c>
      <c r="G181">
        <v>40259</v>
      </c>
    </row>
    <row r="182" spans="1:7">
      <c r="C182" t="s">
        <v>448</v>
      </c>
      <c r="D182">
        <v>0</v>
      </c>
      <c r="E182" t="s">
        <v>309</v>
      </c>
      <c r="F182">
        <v>40258.333333333336</v>
      </c>
      <c r="G182">
        <v>40271.708333333336</v>
      </c>
    </row>
    <row r="183" spans="1:7">
      <c r="C183" t="s">
        <v>449</v>
      </c>
      <c r="D183">
        <v>0</v>
      </c>
      <c r="E183" t="s">
        <v>266</v>
      </c>
      <c r="F183">
        <v>40276.333333333336</v>
      </c>
      <c r="G183">
        <v>40276.708333333336</v>
      </c>
    </row>
    <row r="185" spans="1:7">
      <c r="A185" t="s">
        <v>450</v>
      </c>
      <c r="D185">
        <v>0</v>
      </c>
      <c r="E185" t="s">
        <v>451</v>
      </c>
      <c r="F185">
        <v>40252.333333333336</v>
      </c>
      <c r="G185">
        <v>40302.708333333336</v>
      </c>
    </row>
    <row r="186" spans="1:7">
      <c r="B186" t="s">
        <v>452</v>
      </c>
      <c r="D186">
        <f>SUM(D187:D196)</f>
        <v>0</v>
      </c>
      <c r="E186" t="s">
        <v>227</v>
      </c>
      <c r="F186">
        <v>40252.333333333336</v>
      </c>
      <c r="G186">
        <v>40298</v>
      </c>
    </row>
    <row r="187" spans="1:7">
      <c r="C187" t="s">
        <v>453</v>
      </c>
      <c r="D187">
        <v>0</v>
      </c>
      <c r="E187" t="s">
        <v>454</v>
      </c>
      <c r="F187">
        <v>40252.333333333336</v>
      </c>
      <c r="G187">
        <v>40267</v>
      </c>
    </row>
    <row r="188" spans="1:7">
      <c r="C188" t="s">
        <v>455</v>
      </c>
      <c r="D188">
        <v>0</v>
      </c>
      <c r="E188" t="s">
        <v>266</v>
      </c>
      <c r="F188">
        <v>40269.333333333336</v>
      </c>
      <c r="G188">
        <v>40270</v>
      </c>
    </row>
    <row r="189" spans="1:7">
      <c r="C189" t="s">
        <v>456</v>
      </c>
      <c r="D189">
        <v>0</v>
      </c>
      <c r="E189" t="s">
        <v>238</v>
      </c>
      <c r="F189">
        <v>40269.333333333336</v>
      </c>
      <c r="G189">
        <v>40276</v>
      </c>
    </row>
    <row r="190" spans="1:7">
      <c r="C190" t="s">
        <v>457</v>
      </c>
      <c r="D190">
        <v>0</v>
      </c>
      <c r="E190" t="s">
        <v>263</v>
      </c>
      <c r="F190">
        <v>40276.333333333336</v>
      </c>
      <c r="G190">
        <v>40277.708333333336</v>
      </c>
    </row>
    <row r="191" spans="1:7">
      <c r="C191" t="s">
        <v>458</v>
      </c>
      <c r="D191">
        <v>0</v>
      </c>
      <c r="E191" t="s">
        <v>285</v>
      </c>
      <c r="F191">
        <v>40288.333333333336</v>
      </c>
      <c r="G191">
        <v>40295</v>
      </c>
    </row>
    <row r="192" spans="1:7">
      <c r="C192" t="s">
        <v>459</v>
      </c>
      <c r="D192">
        <v>0</v>
      </c>
      <c r="E192" t="s">
        <v>240</v>
      </c>
      <c r="F192">
        <v>40296.333333333336</v>
      </c>
      <c r="G192">
        <v>40298</v>
      </c>
    </row>
    <row r="193" spans="1:7">
      <c r="C193" t="s">
        <v>460</v>
      </c>
      <c r="D193">
        <v>0</v>
      </c>
      <c r="E193" t="s">
        <v>249</v>
      </c>
      <c r="F193">
        <v>40288.333333333336</v>
      </c>
      <c r="G193">
        <v>40291</v>
      </c>
    </row>
    <row r="194" spans="1:7">
      <c r="C194" t="s">
        <v>461</v>
      </c>
      <c r="D194">
        <v>0</v>
      </c>
      <c r="E194" t="s">
        <v>258</v>
      </c>
      <c r="F194">
        <v>40288.333333333336</v>
      </c>
      <c r="G194">
        <v>40298</v>
      </c>
    </row>
    <row r="195" spans="1:7">
      <c r="C195" t="s">
        <v>462</v>
      </c>
      <c r="D195">
        <v>0</v>
      </c>
      <c r="E195" t="s">
        <v>258</v>
      </c>
      <c r="F195">
        <v>40288.333333333336</v>
      </c>
      <c r="G195">
        <v>40298</v>
      </c>
    </row>
    <row r="196" spans="1:7">
      <c r="C196" t="s">
        <v>463</v>
      </c>
      <c r="D196">
        <v>0</v>
      </c>
      <c r="E196" t="s">
        <v>266</v>
      </c>
      <c r="F196">
        <v>40297.333333333336</v>
      </c>
      <c r="G196">
        <v>40298</v>
      </c>
    </row>
    <row r="197" spans="1:7">
      <c r="B197" t="s">
        <v>464</v>
      </c>
      <c r="D197">
        <f>SUM(D198:D205)</f>
        <v>0</v>
      </c>
      <c r="E197" t="s">
        <v>255</v>
      </c>
      <c r="F197">
        <v>40269.333333333336</v>
      </c>
      <c r="G197">
        <v>40302.708333333336</v>
      </c>
    </row>
    <row r="198" spans="1:7">
      <c r="C198" t="s">
        <v>465</v>
      </c>
      <c r="D198">
        <v>0</v>
      </c>
      <c r="E198" t="s">
        <v>258</v>
      </c>
      <c r="F198">
        <v>40288.333333333336</v>
      </c>
      <c r="G198">
        <v>40298</v>
      </c>
    </row>
    <row r="199" spans="1:7">
      <c r="C199" t="s">
        <v>466</v>
      </c>
      <c r="D199">
        <v>0</v>
      </c>
      <c r="E199" t="s">
        <v>279</v>
      </c>
      <c r="F199">
        <v>40289.333333333336</v>
      </c>
      <c r="G199">
        <v>40298</v>
      </c>
    </row>
    <row r="200" spans="1:7">
      <c r="C200" t="s">
        <v>467</v>
      </c>
      <c r="D200">
        <v>0</v>
      </c>
      <c r="E200" t="s">
        <v>258</v>
      </c>
      <c r="F200">
        <v>40288.333333333336</v>
      </c>
      <c r="G200">
        <v>40298</v>
      </c>
    </row>
    <row r="201" spans="1:7">
      <c r="C201" t="s">
        <v>468</v>
      </c>
      <c r="D201">
        <v>0</v>
      </c>
      <c r="E201" t="s">
        <v>258</v>
      </c>
      <c r="F201">
        <v>40288.333333333336</v>
      </c>
      <c r="G201">
        <v>40298</v>
      </c>
    </row>
    <row r="202" spans="1:7">
      <c r="C202" t="s">
        <v>469</v>
      </c>
      <c r="D202">
        <v>0</v>
      </c>
      <c r="E202" t="s">
        <v>317</v>
      </c>
      <c r="F202">
        <v>40269.333333333336</v>
      </c>
      <c r="G202">
        <v>40299</v>
      </c>
    </row>
    <row r="203" spans="1:7">
      <c r="C203" t="s">
        <v>470</v>
      </c>
      <c r="D203">
        <v>0</v>
      </c>
      <c r="E203" t="s">
        <v>317</v>
      </c>
      <c r="F203">
        <v>40269.333333333336</v>
      </c>
      <c r="G203">
        <v>40299</v>
      </c>
    </row>
    <row r="204" spans="1:7">
      <c r="C204" t="s">
        <v>471</v>
      </c>
      <c r="D204">
        <v>0</v>
      </c>
      <c r="E204" t="s">
        <v>258</v>
      </c>
      <c r="F204">
        <v>40288.333333333336</v>
      </c>
      <c r="G204">
        <v>40298</v>
      </c>
    </row>
    <row r="205" spans="1:7">
      <c r="C205" t="s">
        <v>472</v>
      </c>
      <c r="D205">
        <v>0</v>
      </c>
      <c r="E205" t="s">
        <v>338</v>
      </c>
      <c r="F205">
        <v>40302.333333333336</v>
      </c>
      <c r="G205">
        <v>40302.708333333336</v>
      </c>
    </row>
    <row r="207" spans="1:7">
      <c r="A207" t="s">
        <v>473</v>
      </c>
      <c r="D207">
        <f>D208+D209</f>
        <v>0</v>
      </c>
      <c r="E207" t="s">
        <v>429</v>
      </c>
      <c r="F207">
        <v>40303.333333333336</v>
      </c>
      <c r="G207">
        <v>40338.708333333336</v>
      </c>
    </row>
    <row r="208" spans="1:7">
      <c r="B208" t="s">
        <v>474</v>
      </c>
      <c r="D208">
        <v>0</v>
      </c>
      <c r="E208" t="s">
        <v>255</v>
      </c>
      <c r="F208">
        <v>40303.333333333336</v>
      </c>
      <c r="G208">
        <v>40337.708333333336</v>
      </c>
    </row>
    <row r="209" spans="2:7">
      <c r="B209" t="s">
        <v>475</v>
      </c>
      <c r="D209">
        <f>SUM(D210:D215)</f>
        <v>0</v>
      </c>
      <c r="E209" t="s">
        <v>236</v>
      </c>
      <c r="F209">
        <v>40315.333333333336</v>
      </c>
      <c r="G209">
        <v>40338.708333333336</v>
      </c>
    </row>
    <row r="210" spans="2:7">
      <c r="C210" t="s">
        <v>476</v>
      </c>
      <c r="D210">
        <v>0</v>
      </c>
      <c r="E210" t="s">
        <v>240</v>
      </c>
      <c r="F210">
        <v>40325.333333333336</v>
      </c>
      <c r="G210">
        <v>40328</v>
      </c>
    </row>
    <row r="211" spans="2:7">
      <c r="C211" t="s">
        <v>477</v>
      </c>
      <c r="D211">
        <v>0</v>
      </c>
      <c r="E211" t="s">
        <v>258</v>
      </c>
      <c r="F211">
        <v>40315.333333333336</v>
      </c>
      <c r="G211">
        <v>40325</v>
      </c>
    </row>
    <row r="212" spans="2:7">
      <c r="C212" t="s">
        <v>478</v>
      </c>
      <c r="D212">
        <v>0</v>
      </c>
      <c r="E212" t="s">
        <v>238</v>
      </c>
      <c r="F212">
        <v>40315.333333333336</v>
      </c>
      <c r="G212">
        <v>40323</v>
      </c>
    </row>
    <row r="213" spans="2:7">
      <c r="C213" t="s">
        <v>479</v>
      </c>
      <c r="D213">
        <v>0</v>
      </c>
      <c r="E213" t="s">
        <v>285</v>
      </c>
      <c r="F213">
        <v>40318.333333333336</v>
      </c>
      <c r="G213">
        <v>40325</v>
      </c>
    </row>
    <row r="214" spans="2:7">
      <c r="C214" t="s">
        <v>480</v>
      </c>
      <c r="D214">
        <v>0</v>
      </c>
      <c r="E214" t="s">
        <v>232</v>
      </c>
      <c r="F214">
        <v>40331.333333333336</v>
      </c>
      <c r="G214">
        <v>40337</v>
      </c>
    </row>
    <row r="215" spans="2:7">
      <c r="C215" t="s">
        <v>481</v>
      </c>
      <c r="D215">
        <v>0</v>
      </c>
      <c r="E215" t="s">
        <v>266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Y1" s="211"/>
      <c r="Z1" s="211"/>
      <c r="AA1" s="211"/>
      <c r="AB1" s="211"/>
      <c r="AC1" s="211"/>
    </row>
    <row r="2" spans="1:41" ht="20.25" customHeight="1"/>
    <row r="3" spans="1:41" ht="26.25">
      <c r="A3" s="211" t="s">
        <v>48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11" t="s">
        <v>54</v>
      </c>
      <c r="L7" s="211"/>
      <c r="O7" s="211" t="s">
        <v>55</v>
      </c>
      <c r="P7" s="211"/>
      <c r="R7" t="s">
        <v>7</v>
      </c>
      <c r="V7" s="211"/>
      <c r="W7" s="211"/>
      <c r="X7" s="211"/>
      <c r="Y7" s="211"/>
      <c r="Z7" s="211"/>
      <c r="AA7" s="211"/>
      <c r="AB7" s="211"/>
      <c r="AE7" s="211"/>
      <c r="AF7" s="211"/>
      <c r="AG7" s="211"/>
      <c r="AH7" s="211"/>
      <c r="AI7" s="211"/>
    </row>
    <row r="8" spans="1:41">
      <c r="B8" t="s">
        <v>56</v>
      </c>
      <c r="K8" s="211" t="s">
        <v>54</v>
      </c>
      <c r="L8" s="211"/>
      <c r="O8" s="211" t="s">
        <v>57</v>
      </c>
      <c r="P8" s="211"/>
      <c r="R8" t="s">
        <v>7</v>
      </c>
      <c r="V8" s="211"/>
      <c r="W8" s="211"/>
      <c r="X8" s="211"/>
      <c r="Y8" s="211"/>
      <c r="Z8" s="211"/>
      <c r="AA8" s="211"/>
      <c r="AB8" s="211"/>
      <c r="AE8" s="211"/>
      <c r="AF8" s="211"/>
      <c r="AG8" s="211"/>
      <c r="AH8" s="211"/>
      <c r="AI8" s="211"/>
    </row>
    <row r="9" spans="1:41">
      <c r="B9" t="s">
        <v>58</v>
      </c>
      <c r="K9" s="211" t="s">
        <v>54</v>
      </c>
      <c r="L9" s="211"/>
      <c r="O9" s="211" t="s">
        <v>59</v>
      </c>
      <c r="P9" s="211"/>
      <c r="R9" t="s">
        <v>7</v>
      </c>
      <c r="W9" s="211" t="s">
        <v>60</v>
      </c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</row>
    <row r="10" spans="1:41">
      <c r="B10" t="s">
        <v>61</v>
      </c>
      <c r="K10" s="211" t="s">
        <v>54</v>
      </c>
      <c r="L10" s="211"/>
      <c r="O10" s="211" t="s">
        <v>62</v>
      </c>
      <c r="P10" s="211"/>
      <c r="R10" t="s">
        <v>63</v>
      </c>
      <c r="V10" s="211"/>
      <c r="W10" s="211"/>
      <c r="X10" s="211"/>
      <c r="Y10" s="211"/>
      <c r="Z10" s="211"/>
      <c r="AA10" s="211"/>
      <c r="AB10" s="211"/>
      <c r="AE10" s="211"/>
      <c r="AF10" s="211"/>
      <c r="AG10" s="211"/>
      <c r="AH10" s="211"/>
      <c r="AI10" s="211"/>
    </row>
    <row r="11" spans="1:41">
      <c r="B11" t="s">
        <v>64</v>
      </c>
      <c r="K11" s="211" t="s">
        <v>54</v>
      </c>
      <c r="L11" s="211"/>
      <c r="O11" s="211" t="s">
        <v>65</v>
      </c>
      <c r="P11" s="211"/>
      <c r="R11" t="s">
        <v>63</v>
      </c>
    </row>
    <row r="12" spans="1:41">
      <c r="B12" s="211" t="s">
        <v>66</v>
      </c>
      <c r="C12" s="211" t="s">
        <v>54</v>
      </c>
      <c r="D12" s="211" t="s">
        <v>62</v>
      </c>
      <c r="E12" s="211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11" t="s">
        <v>54</v>
      </c>
      <c r="AF12" s="211"/>
      <c r="AG12" s="211" t="e">
        <f>X5</f>
        <v>#REF!</v>
      </c>
      <c r="AH12" s="211"/>
      <c r="AI12" s="211"/>
      <c r="AL12" t="s">
        <v>7</v>
      </c>
    </row>
    <row r="13" spans="1:41">
      <c r="B13" s="211"/>
      <c r="C13" s="211"/>
      <c r="D13" s="211"/>
      <c r="E13" s="211"/>
      <c r="I13" t="s">
        <v>68</v>
      </c>
      <c r="J13" t="s">
        <v>59</v>
      </c>
      <c r="K13" s="211" t="s">
        <v>67</v>
      </c>
      <c r="L13" s="211"/>
      <c r="M13" t="s">
        <v>57</v>
      </c>
      <c r="N13" t="s">
        <v>69</v>
      </c>
      <c r="V13" t="s">
        <v>56</v>
      </c>
      <c r="AD13" t="s">
        <v>72</v>
      </c>
      <c r="AE13" s="211" t="s">
        <v>54</v>
      </c>
      <c r="AF13" s="211"/>
      <c r="AG13" s="211">
        <v>2000000</v>
      </c>
      <c r="AH13" s="211"/>
      <c r="AI13" s="211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11" t="s">
        <v>54</v>
      </c>
      <c r="AF14" s="211"/>
      <c r="AG14" s="211">
        <v>5000000</v>
      </c>
      <c r="AH14" s="211"/>
      <c r="AI14" s="211"/>
      <c r="AL14" t="s">
        <v>7</v>
      </c>
      <c r="AN14" t="s">
        <v>43</v>
      </c>
      <c r="AO14">
        <v>0</v>
      </c>
    </row>
    <row r="15" spans="1:41">
      <c r="B15" s="211"/>
      <c r="C15" s="211"/>
      <c r="D15" s="211"/>
      <c r="E15" s="211"/>
      <c r="F15" s="211"/>
      <c r="G15" s="211"/>
      <c r="H15" s="211"/>
      <c r="K15" s="211"/>
      <c r="L15" s="211"/>
      <c r="M15" s="211"/>
      <c r="N15" s="211"/>
      <c r="O15" s="211"/>
      <c r="V15" t="s">
        <v>61</v>
      </c>
      <c r="AD15" t="s">
        <v>74</v>
      </c>
      <c r="AE15" s="211" t="s">
        <v>54</v>
      </c>
      <c r="AF15" s="211"/>
      <c r="AG15" s="211">
        <v>1.2684</v>
      </c>
      <c r="AH15" s="211"/>
      <c r="AI15" s="211"/>
      <c r="AL15" t="s">
        <v>63</v>
      </c>
      <c r="AN15" t="s">
        <v>44</v>
      </c>
      <c r="AO15">
        <v>0</v>
      </c>
    </row>
    <row r="16" spans="1:41">
      <c r="B16" s="211"/>
      <c r="C16" s="211"/>
      <c r="D16" s="211"/>
      <c r="E16" s="211"/>
      <c r="F16" s="211"/>
      <c r="G16" s="211"/>
      <c r="H16" s="211"/>
      <c r="K16" s="211"/>
      <c r="L16" s="211"/>
      <c r="M16" s="211"/>
      <c r="N16" s="211"/>
      <c r="O16" s="211"/>
      <c r="V16" t="s">
        <v>64</v>
      </c>
      <c r="AD16" t="s">
        <v>75</v>
      </c>
      <c r="AE16" s="211" t="s">
        <v>54</v>
      </c>
      <c r="AF16" s="211"/>
      <c r="AG16" s="211">
        <v>1.2673000000000001</v>
      </c>
      <c r="AH16" s="211"/>
      <c r="AI16" s="211"/>
      <c r="AL16" t="s">
        <v>63</v>
      </c>
      <c r="AN16" t="s">
        <v>45</v>
      </c>
      <c r="AO16">
        <v>0.06</v>
      </c>
    </row>
    <row r="17" spans="1:41">
      <c r="B17" s="211"/>
      <c r="C17" s="211"/>
      <c r="D17" s="211"/>
      <c r="E17" s="211"/>
      <c r="F17" s="211"/>
      <c r="G17" s="211"/>
      <c r="H17" s="211"/>
      <c r="K17" s="211"/>
      <c r="L17" s="211"/>
      <c r="M17" s="211"/>
      <c r="N17" s="211"/>
      <c r="O17" s="211"/>
      <c r="AN17" t="s">
        <v>46</v>
      </c>
      <c r="AO17">
        <v>7.0000000000000007E-2</v>
      </c>
    </row>
    <row r="18" spans="1:41">
      <c r="B18" s="211"/>
      <c r="C18" s="211"/>
      <c r="D18" s="211"/>
      <c r="E18" s="211"/>
      <c r="F18" s="211"/>
      <c r="G18" s="211"/>
      <c r="H18" s="211"/>
      <c r="K18" s="211"/>
      <c r="L18" s="211"/>
      <c r="M18" s="211"/>
      <c r="N18" s="211"/>
      <c r="O18" s="211"/>
      <c r="U18" s="211" t="s">
        <v>76</v>
      </c>
      <c r="V18" s="211" t="s">
        <v>66</v>
      </c>
      <c r="W18" s="211" t="s">
        <v>54</v>
      </c>
      <c r="X18" s="211">
        <f>AG15</f>
        <v>1.2684</v>
      </c>
      <c r="Y18" s="211" t="s">
        <v>67</v>
      </c>
    </row>
    <row r="19" spans="1:41">
      <c r="U19" s="211"/>
      <c r="V19" s="211"/>
      <c r="W19" s="211"/>
      <c r="X19" s="211"/>
      <c r="Y19" s="211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11"/>
      <c r="V20" s="211"/>
      <c r="W20" s="211"/>
      <c r="X20" s="211"/>
      <c r="Y20" s="211"/>
      <c r="AC20" t="s">
        <v>68</v>
      </c>
      <c r="AD20">
        <f>AG14</f>
        <v>5000000</v>
      </c>
      <c r="AE20" s="211" t="s">
        <v>67</v>
      </c>
      <c r="AF20" s="211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11"/>
      <c r="V21" s="211"/>
      <c r="W21" s="211"/>
      <c r="X21" s="211"/>
      <c r="Y21" s="211"/>
      <c r="AN21">
        <v>2000000</v>
      </c>
      <c r="AO21">
        <v>1.2684</v>
      </c>
    </row>
    <row r="22" spans="1:41">
      <c r="U22" s="211"/>
      <c r="V22" s="211"/>
      <c r="W22" s="211"/>
      <c r="X22" s="211"/>
      <c r="Y22" s="211"/>
      <c r="AN22">
        <v>5000000</v>
      </c>
      <c r="AO22">
        <v>1.2673000000000001</v>
      </c>
    </row>
    <row r="23" spans="1:41">
      <c r="K23" s="211"/>
      <c r="L23" s="211"/>
      <c r="M23" s="211"/>
      <c r="N23" s="211"/>
      <c r="O23" s="211"/>
      <c r="AO23" t="e">
        <f>AO22-((AO22-AO21)*(AO20-AN21)/(AN22-AN21))</f>
        <v>#REF!</v>
      </c>
    </row>
    <row r="24" spans="1:41">
      <c r="K24" s="211"/>
      <c r="L24" s="211"/>
      <c r="M24" s="211"/>
      <c r="N24" s="211"/>
      <c r="O24" s="211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11"/>
      <c r="L25" s="211"/>
      <c r="M25" s="211"/>
      <c r="N25" s="211"/>
      <c r="O25" s="211"/>
      <c r="X25" t="s">
        <v>80</v>
      </c>
    </row>
    <row r="26" spans="1:41">
      <c r="K26" s="211"/>
      <c r="L26" s="211"/>
      <c r="M26" s="211"/>
      <c r="N26" s="211"/>
      <c r="O26" s="211"/>
    </row>
    <row r="27" spans="1:41">
      <c r="K27" s="211"/>
      <c r="L27" s="211"/>
      <c r="M27" s="211"/>
      <c r="N27" s="211"/>
      <c r="O27" s="211"/>
    </row>
    <row r="29" spans="1:41">
      <c r="A29" s="211"/>
      <c r="B29" s="211"/>
      <c r="C29" s="211"/>
      <c r="D29" s="211"/>
      <c r="E29" s="211"/>
    </row>
    <row r="30" spans="1:41">
      <c r="A30" s="211"/>
      <c r="B30" s="211"/>
      <c r="C30" s="211"/>
      <c r="D30" s="211"/>
      <c r="E30" s="211"/>
      <c r="K30" s="211"/>
      <c r="L30" s="211"/>
      <c r="V30" s="211"/>
      <c r="W30" s="211"/>
      <c r="X30" s="211"/>
      <c r="Y30" s="211"/>
      <c r="Z30" s="211"/>
      <c r="AA30" s="211"/>
      <c r="AB30" s="211"/>
      <c r="AE30" s="211"/>
      <c r="AF30" s="211"/>
      <c r="AG30" s="211"/>
      <c r="AH30" s="211"/>
      <c r="AI30" s="211"/>
    </row>
    <row r="32" spans="1:41">
      <c r="V32" s="211"/>
      <c r="W32" s="211"/>
      <c r="X32" s="211"/>
      <c r="Y32" s="211"/>
      <c r="Z32" s="211"/>
      <c r="AA32" s="211"/>
      <c r="AB32" s="211"/>
      <c r="AE32" s="211"/>
      <c r="AF32" s="211"/>
      <c r="AG32" s="211"/>
      <c r="AH32" s="211"/>
      <c r="AI32" s="211"/>
    </row>
    <row r="33" spans="21:35">
      <c r="V33" s="211"/>
      <c r="W33" s="211"/>
      <c r="X33" s="211"/>
      <c r="Y33" s="211"/>
      <c r="Z33" s="211"/>
      <c r="AA33" s="211"/>
      <c r="AB33" s="211"/>
      <c r="AE33" s="211"/>
      <c r="AF33" s="211"/>
      <c r="AG33" s="211"/>
      <c r="AH33" s="211"/>
      <c r="AI33" s="211"/>
    </row>
    <row r="34" spans="21:35">
      <c r="V34" s="211"/>
      <c r="W34" s="211"/>
      <c r="X34" s="211"/>
      <c r="Y34" s="211"/>
      <c r="Z34" s="211"/>
      <c r="AA34" s="211"/>
      <c r="AB34" s="211"/>
      <c r="AE34" s="211"/>
      <c r="AF34" s="211"/>
      <c r="AG34" s="211"/>
      <c r="AH34" s="211"/>
      <c r="AI34" s="211"/>
    </row>
    <row r="35" spans="21:35">
      <c r="V35" s="211"/>
      <c r="W35" s="211"/>
      <c r="X35" s="211"/>
      <c r="Y35" s="211"/>
      <c r="Z35" s="211"/>
      <c r="AA35" s="211"/>
      <c r="AB35" s="211"/>
      <c r="AE35" s="211"/>
      <c r="AF35" s="211"/>
      <c r="AG35" s="211"/>
      <c r="AH35" s="211"/>
      <c r="AI35" s="211"/>
    </row>
    <row r="37" spans="21:35">
      <c r="AE37" s="211"/>
      <c r="AF37" s="211"/>
      <c r="AG37" s="211"/>
      <c r="AH37" s="211"/>
      <c r="AI37" s="211"/>
    </row>
    <row r="38" spans="21:35">
      <c r="AE38" s="211"/>
      <c r="AF38" s="211"/>
      <c r="AG38" s="211"/>
      <c r="AH38" s="211"/>
      <c r="AI38" s="211"/>
    </row>
    <row r="39" spans="21:35">
      <c r="AE39" s="211"/>
      <c r="AF39" s="211"/>
      <c r="AG39" s="211"/>
      <c r="AH39" s="211"/>
      <c r="AI39" s="211"/>
    </row>
    <row r="40" spans="21:35">
      <c r="AE40" s="211"/>
      <c r="AF40" s="211"/>
      <c r="AG40" s="211"/>
      <c r="AH40" s="211"/>
      <c r="AI40" s="211"/>
    </row>
    <row r="41" spans="21:35" ht="21" customHeight="1">
      <c r="AE41" s="211"/>
      <c r="AF41" s="211"/>
      <c r="AG41" s="211"/>
      <c r="AH41" s="211"/>
      <c r="AI41" s="211"/>
    </row>
    <row r="42" spans="21:35" ht="21" customHeight="1"/>
    <row r="43" spans="21:35">
      <c r="U43" s="211"/>
      <c r="V43" s="211"/>
      <c r="W43" s="211"/>
      <c r="X43" s="211"/>
      <c r="Y43" s="211"/>
    </row>
    <row r="44" spans="21:35">
      <c r="U44" s="211"/>
      <c r="V44" s="211"/>
      <c r="W44" s="211"/>
      <c r="X44" s="211"/>
      <c r="Y44" s="211"/>
      <c r="AE44" s="211"/>
      <c r="AF44" s="211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ปร.1</vt:lpstr>
      <vt:lpstr>ปร.2</vt:lpstr>
      <vt:lpstr>ปร.3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แบบปร.6 B </vt:lpstr>
      <vt:lpstr>แบบปร.5.1 B</vt:lpstr>
      <vt:lpstr>แบบปร.5.2 ครุภัณฑ์ B</vt:lpstr>
      <vt:lpstr>แบบปร.4.1 B</vt:lpstr>
      <vt:lpstr>แบบปร.4.2 ครุภัณฑ์ B</vt:lpstr>
      <vt:lpstr>ปรับลด Truus</vt:lpstr>
      <vt:lpstr>'แบบปร.4.1 B'!Print_Area</vt:lpstr>
      <vt:lpstr>'แบบปร.4.2 ครุภัณฑ์ B'!Print_Area</vt:lpstr>
      <vt:lpstr>'แบบปร.5.1 B'!Print_Area</vt:lpstr>
      <vt:lpstr>'แบบปร.5.2 ครุภัณฑ์ B'!Print_Area</vt:lpstr>
      <vt:lpstr>'แบบปร.6 B '!Print_Area</vt:lpstr>
      <vt:lpstr>ปร.6!Print_Area</vt:lpstr>
      <vt:lpstr>'ปรับลด Truus'!Print_Area</vt:lpstr>
      <vt:lpstr>'แบบปร.4.1 B'!Print_Titles</vt:lpstr>
      <vt:lpstr>'แบบปร.4.2 ครุภัณฑ์ B'!Print_Titles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User</cp:lastModifiedBy>
  <cp:lastPrinted>2018-04-04T07:51:12Z</cp:lastPrinted>
  <dcterms:created xsi:type="dcterms:W3CDTF">2003-03-04T02:40:09Z</dcterms:created>
  <dcterms:modified xsi:type="dcterms:W3CDTF">2018-04-05T02:30:35Z</dcterms:modified>
</cp:coreProperties>
</file>